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56" yWindow="104" windowWidth="10332" windowHeight="11698"/>
  </bookViews>
  <sheets>
    <sheet name="Lawn and Garden Care" sheetId="1" r:id="rId1"/>
  </sheets>
  <calcPr calcId="152511"/>
</workbook>
</file>

<file path=xl/calcChain.xml><?xml version="1.0" encoding="utf-8"?>
<calcChain xmlns="http://schemas.openxmlformats.org/spreadsheetml/2006/main">
  <c r="F9" i="1" l="1"/>
  <c r="F16" i="1" s="1"/>
  <c r="F10" i="1"/>
  <c r="F11" i="1"/>
  <c r="F12" i="1"/>
  <c r="F13" i="1"/>
  <c r="F14" i="1"/>
  <c r="F15" i="1"/>
  <c r="F18" i="1"/>
  <c r="F19" i="1"/>
  <c r="F20" i="1"/>
  <c r="F21" i="1"/>
  <c r="M42" i="1"/>
  <c r="M43" i="1"/>
  <c r="M45" i="1" s="1"/>
  <c r="I20" i="1" s="1"/>
  <c r="M44" i="1"/>
  <c r="M37" i="1"/>
  <c r="M38" i="1"/>
  <c r="M39" i="1"/>
  <c r="M32" i="1"/>
  <c r="M33" i="1"/>
  <c r="M34" i="1"/>
  <c r="M27" i="1"/>
  <c r="M28" i="1"/>
  <c r="M29" i="1"/>
  <c r="H6" i="1"/>
  <c r="L45" i="1"/>
  <c r="L40" i="1"/>
  <c r="L35" i="1"/>
  <c r="L30" i="1"/>
  <c r="E45" i="1"/>
  <c r="I15" i="1" s="1"/>
  <c r="E38" i="1"/>
  <c r="I14" i="1" s="1"/>
  <c r="E30" i="1"/>
  <c r="I13" i="1" s="1"/>
  <c r="E22" i="1"/>
  <c r="I11" i="1" s="1"/>
  <c r="E16" i="1"/>
  <c r="I10" i="1" s="1"/>
  <c r="M40" i="1" l="1"/>
  <c r="I19" i="1" s="1"/>
  <c r="F22" i="1"/>
  <c r="M30" i="1"/>
  <c r="I17" i="1" s="1"/>
  <c r="M35" i="1"/>
  <c r="I18" i="1" s="1"/>
  <c r="I16" i="1"/>
  <c r="I12" i="1"/>
  <c r="I21" i="1" l="1"/>
  <c r="I22" i="1" s="1"/>
  <c r="H7" i="1"/>
</calcChain>
</file>

<file path=xl/sharedStrings.xml><?xml version="1.0" encoding="utf-8"?>
<sst xmlns="http://schemas.openxmlformats.org/spreadsheetml/2006/main" count="77" uniqueCount="60">
  <si>
    <t>Item</t>
  </si>
  <si>
    <t>Supplier</t>
  </si>
  <si>
    <t>Quantity</t>
  </si>
  <si>
    <t>When to plant</t>
  </si>
  <si>
    <t>Tools</t>
  </si>
  <si>
    <t>Hand tools</t>
  </si>
  <si>
    <t>Hoses</t>
  </si>
  <si>
    <t>Pruning shears</t>
  </si>
  <si>
    <t>Gloves</t>
  </si>
  <si>
    <t>Maker/supplier</t>
  </si>
  <si>
    <t>Cost/tool</t>
  </si>
  <si>
    <t>Boots</t>
  </si>
  <si>
    <t>Hat</t>
  </si>
  <si>
    <t>Ornaments/Misc</t>
  </si>
  <si>
    <t>Statuary</t>
  </si>
  <si>
    <t>Bird/bat feeders</t>
  </si>
  <si>
    <t>Garden care</t>
  </si>
  <si>
    <t>Lawn care</t>
  </si>
  <si>
    <t>Plant and bed care</t>
  </si>
  <si>
    <t>Mulch</t>
  </si>
  <si>
    <t>Topsoil</t>
  </si>
  <si>
    <t>Weeding/spray</t>
  </si>
  <si>
    <t>Fertilizer</t>
  </si>
  <si>
    <t>Shrubs and tree care</t>
  </si>
  <si>
    <t>Pruning</t>
  </si>
  <si>
    <t>Protective fencing</t>
  </si>
  <si>
    <t>Leaf collection</t>
  </si>
  <si>
    <t>Flowers</t>
  </si>
  <si>
    <t>Seeds and bulbs</t>
  </si>
  <si>
    <t>Tools total cost</t>
  </si>
  <si>
    <t>Total misc cost</t>
  </si>
  <si>
    <t>Total lawn care</t>
  </si>
  <si>
    <t>Total plant care</t>
  </si>
  <si>
    <t>Total tree care</t>
  </si>
  <si>
    <t>Total flowers cost</t>
  </si>
  <si>
    <t>Total seeds cost</t>
  </si>
  <si>
    <t>Total trees cost</t>
  </si>
  <si>
    <t>Lawn and garden care cost calculator</t>
  </si>
  <si>
    <t>Total</t>
  </si>
  <si>
    <t>Grand total</t>
  </si>
  <si>
    <t>Ornaments &amp; misc</t>
  </si>
  <si>
    <t>Calculations for the year</t>
  </si>
  <si>
    <t>Fertilizers</t>
  </si>
  <si>
    <t>Wind flags</t>
  </si>
  <si>
    <t>Aeration</t>
  </si>
  <si>
    <t>Bird seed/ food</t>
  </si>
  <si>
    <t>Gardening Equipment</t>
  </si>
  <si>
    <t>Times/mth</t>
  </si>
  <si>
    <t>Cost/yr</t>
  </si>
  <si>
    <t>Company or Service</t>
  </si>
  <si>
    <t>Mowing/raking</t>
  </si>
  <si>
    <t>Tilling by machine</t>
  </si>
  <si>
    <t>Watering</t>
  </si>
  <si>
    <t>Garden plants and seeding plan</t>
  </si>
  <si>
    <t>Cost/item</t>
  </si>
  <si>
    <t>Vegetables</t>
  </si>
  <si>
    <t>Total costs by area</t>
  </si>
  <si>
    <t>Coveralls/clothes</t>
  </si>
  <si>
    <t>Trees and shrubs</t>
  </si>
  <si>
    <t>Total vegetables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</si>
</sst>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mbria"/>
      <family val="1"/>
      <scheme val="major"/>
    </font>
    <font>
      <b/>
      <sz val="11"/>
      <color theme="8" tint="-0.2499465926084170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9"/>
      <color theme="6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/>
      <top style="thin">
        <color theme="8" tint="0.39994506668294322"/>
      </top>
      <bottom/>
      <diagonal/>
    </border>
    <border>
      <left/>
      <right style="thin">
        <color theme="8" tint="0.399914548173467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</borders>
  <cellStyleXfs count="12">
    <xf numFmtId="0" fontId="0" fillId="0" borderId="0"/>
    <xf numFmtId="0" fontId="1" fillId="2" borderId="0" applyNumberFormat="0" applyProtection="0">
      <alignment horizontal="left" vertical="center"/>
    </xf>
    <xf numFmtId="0" fontId="7" fillId="11" borderId="2" applyProtection="0">
      <alignment horizontal="left" vertical="center"/>
    </xf>
    <xf numFmtId="0" fontId="4" fillId="2" borderId="2" applyProtection="0">
      <alignment horizontal="left" vertical="center"/>
    </xf>
    <xf numFmtId="0" fontId="1" fillId="8" borderId="0" applyProtection="0">
      <alignment horizontal="left" vertical="center"/>
    </xf>
    <xf numFmtId="0" fontId="8" fillId="9" borderId="1" applyProtection="0">
      <alignment horizontal="left" vertical="center"/>
    </xf>
    <xf numFmtId="0" fontId="4" fillId="10" borderId="1" applyProtection="0">
      <alignment horizontal="left" vertical="center"/>
    </xf>
    <xf numFmtId="0" fontId="1" fillId="5" borderId="0" applyProtection="0">
      <alignment horizontal="left" vertical="center"/>
    </xf>
    <xf numFmtId="0" fontId="9" fillId="6" borderId="3" applyProtection="0">
      <alignment horizontal="left" vertical="center"/>
    </xf>
    <xf numFmtId="0" fontId="4" fillId="7" borderId="3" applyProtection="0">
      <alignment horizontal="left" vertical="center"/>
    </xf>
    <xf numFmtId="0" fontId="5" fillId="13" borderId="4" applyProtection="0">
      <alignment horizontal="center" vertical="center"/>
    </xf>
    <xf numFmtId="164" fontId="6" fillId="3" borderId="4" applyProtection="0">
      <alignment horizontal="center" vertical="center"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/>
    <xf numFmtId="0" fontId="7" fillId="11" borderId="2" xfId="2">
      <alignment horizontal="left" vertical="center"/>
    </xf>
    <xf numFmtId="0" fontId="8" fillId="9" borderId="1" xfId="5">
      <alignment horizontal="left" vertical="center"/>
    </xf>
    <xf numFmtId="0" fontId="0" fillId="4" borderId="0" xfId="0" applyFill="1" applyAlignment="1"/>
    <xf numFmtId="0" fontId="4" fillId="10" borderId="1" xfId="6">
      <alignment horizontal="left" vertical="center"/>
    </xf>
    <xf numFmtId="0" fontId="9" fillId="6" borderId="3" xfId="8">
      <alignment horizontal="left" vertical="center"/>
    </xf>
    <xf numFmtId="0" fontId="4" fillId="7" borderId="3" xfId="9">
      <alignment horizontal="left" vertical="center"/>
    </xf>
    <xf numFmtId="0" fontId="4" fillId="2" borderId="2" xfId="3">
      <alignment horizontal="left" vertical="center"/>
    </xf>
    <xf numFmtId="164" fontId="7" fillId="11" borderId="2" xfId="2" applyNumberFormat="1" applyAlignment="1">
      <alignment horizontal="right" vertical="center"/>
    </xf>
    <xf numFmtId="164" fontId="4" fillId="2" borderId="2" xfId="3" applyNumberFormat="1" applyAlignment="1">
      <alignment horizontal="right" vertical="center"/>
    </xf>
    <xf numFmtId="164" fontId="8" fillId="9" borderId="1" xfId="5" applyNumberFormat="1" applyAlignment="1">
      <alignment horizontal="right" vertical="center"/>
    </xf>
    <xf numFmtId="164" fontId="4" fillId="10" borderId="1" xfId="6" applyNumberFormat="1" applyAlignment="1">
      <alignment horizontal="right" vertical="center"/>
    </xf>
    <xf numFmtId="164" fontId="9" fillId="6" borderId="3" xfId="8" applyNumberFormat="1" applyAlignment="1">
      <alignment horizontal="right" vertical="center"/>
    </xf>
    <xf numFmtId="164" fontId="4" fillId="7" borderId="3" xfId="9" applyNumberFormat="1" applyAlignment="1">
      <alignment horizontal="right" vertical="center"/>
    </xf>
    <xf numFmtId="164" fontId="2" fillId="6" borderId="3" xfId="8" applyNumberFormat="1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2" borderId="11" xfId="1" applyBorder="1" applyAlignment="1">
      <alignment vertical="center"/>
    </xf>
    <xf numFmtId="0" fontId="4" fillId="7" borderId="7" xfId="9" applyBorder="1" applyAlignment="1">
      <alignment horizontal="left" vertical="center"/>
    </xf>
    <xf numFmtId="0" fontId="4" fillId="7" borderId="8" xfId="9" applyBorder="1" applyAlignment="1">
      <alignment horizontal="left" vertical="center"/>
    </xf>
    <xf numFmtId="0" fontId="0" fillId="0" borderId="9" xfId="0" applyBorder="1" applyAlignment="1"/>
    <xf numFmtId="0" fontId="4" fillId="7" borderId="10" xfId="9" applyBorder="1" applyAlignment="1">
      <alignment horizontal="left" vertical="center"/>
    </xf>
    <xf numFmtId="0" fontId="4" fillId="7" borderId="0" xfId="9" applyBorder="1" applyAlignment="1">
      <alignment horizontal="left" vertical="center"/>
    </xf>
    <xf numFmtId="0" fontId="0" fillId="0" borderId="0" xfId="0" applyAlignment="1"/>
    <xf numFmtId="0" fontId="4" fillId="1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13" borderId="4" xfId="10">
      <alignment horizontal="center" vertical="center"/>
    </xf>
    <xf numFmtId="164" fontId="6" fillId="3" borderId="4" xfId="11">
      <alignment horizontal="center" vertical="center"/>
    </xf>
    <xf numFmtId="0" fontId="1" fillId="5" borderId="0" xfId="7">
      <alignment horizontal="left" vertical="center"/>
    </xf>
    <xf numFmtId="0" fontId="5" fillId="13" borderId="5" xfId="10" applyBorder="1" applyAlignment="1">
      <alignment horizontal="center" vertical="center"/>
    </xf>
    <xf numFmtId="0" fontId="5" fillId="13" borderId="6" xfId="1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8" borderId="0" xfId="4">
      <alignment horizontal="left" vertical="center"/>
    </xf>
    <xf numFmtId="0" fontId="4" fillId="10" borderId="1" xfId="6">
      <alignment horizontal="left" vertical="center"/>
    </xf>
    <xf numFmtId="0" fontId="4" fillId="2" borderId="12" xfId="3" applyBorder="1" applyAlignment="1">
      <alignment horizontal="left" vertical="center"/>
    </xf>
    <xf numFmtId="0" fontId="4" fillId="2" borderId="0" xfId="3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</cellXfs>
  <cellStyles count="12">
    <cellStyle name="HeaderA" xfId="2"/>
    <cellStyle name="HeaderB" xfId="5"/>
    <cellStyle name="HeaderC" xfId="8"/>
    <cellStyle name="LabelA" xfId="1"/>
    <cellStyle name="LabelB" xfId="4"/>
    <cellStyle name="LabelC" xfId="7"/>
    <cellStyle name="Normal" xfId="0" builtinId="0"/>
    <cellStyle name="resultA" xfId="10"/>
    <cellStyle name="resultB" xfId="11"/>
    <cellStyle name="SectionA" xfId="3"/>
    <cellStyle name="SectionB" xfId="6"/>
    <cellStyle name="SectionC" xfId="9"/>
  </cellStyles>
  <dxfs count="3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color theme="8" tint="-0.499984740745262"/>
      </font>
      <fill>
        <patternFill>
          <bgColor theme="8" tint="0.39994506668294322"/>
        </patternFill>
      </fill>
      <border>
        <top style="thin">
          <color theme="8" tint="-0.24994659260841701"/>
        </top>
      </border>
    </dxf>
    <dxf>
      <font>
        <color theme="8" tint="-0.499984740745262"/>
      </font>
      <fill>
        <patternFill>
          <bgColor theme="8" tint="0.79998168889431442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font>
        <color theme="6" tint="-0.499984740745262"/>
      </font>
      <fill>
        <patternFill>
          <bgColor theme="6" tint="0.39994506668294322"/>
        </patternFill>
      </fill>
      <border>
        <left/>
        <right/>
        <top style="thin">
          <color theme="6" tint="-0.24994659260841701"/>
        </top>
        <bottom/>
        <vertical/>
        <horizontal/>
      </border>
    </dxf>
    <dxf>
      <font>
        <u val="none"/>
        <color theme="6" tint="-0.499984740745262"/>
      </font>
      <fill>
        <patternFill>
          <bgColor theme="6" tint="0.7999816888943144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u val="none"/>
        <color theme="3" tint="-0.499984740745262"/>
      </font>
      <fill>
        <patternFill>
          <bgColor theme="4" tint="0.39994506668294322"/>
        </patternFill>
      </fill>
      <border>
        <left/>
        <right/>
        <top style="thin">
          <color theme="4" tint="-0.24994659260841701"/>
        </top>
        <bottom/>
        <vertical/>
        <horizontal/>
      </border>
    </dxf>
    <dxf>
      <font>
        <u val="none"/>
        <color theme="4" tint="-0.499984740745262"/>
      </font>
      <fill>
        <patternFill>
          <bgColor theme="4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</dxfs>
  <tableStyles count="3" defaultTableStyle="TableStyleMedium9" defaultPivotStyle="PivotStyleLight16">
    <tableStyle name="garden-A" pivot="0" count="2">
      <tableStyleElement type="wholeTable" dxfId="33"/>
      <tableStyleElement type="totalRow" dxfId="32"/>
    </tableStyle>
    <tableStyle name="GardenB" pivot="0" count="2">
      <tableStyleElement type="wholeTable" dxfId="31"/>
      <tableStyleElement type="totalRow" dxfId="30"/>
    </tableStyle>
    <tableStyle name="GardenC" pivot="0" count="2">
      <tableStyleElement type="wholeTable" dxfId="29"/>
      <tableStyleElement type="total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>
                <a:solidFill>
                  <a:schemeClr val="accent6">
                    <a:lumMod val="75000"/>
                  </a:schemeClr>
                </a:solidFill>
              </a:rPr>
              <a:t>Cost</a:t>
            </a:r>
            <a:r>
              <a:rPr lang="en-US" b="0" baseline="0">
                <a:solidFill>
                  <a:schemeClr val="accent6">
                    <a:lumMod val="75000"/>
                  </a:schemeClr>
                </a:solidFill>
              </a:rPr>
              <a:t> Pie Chart</a:t>
            </a:r>
            <a:endParaRPr lang="en-US" b="0">
              <a:solidFill>
                <a:schemeClr val="accent6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569472111936820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75701489506736"/>
          <c:y val="0.35853080311863722"/>
          <c:w val="0.68998786305091209"/>
          <c:h val="0.72728422460705922"/>
        </c:manualLayout>
      </c:layout>
      <c:pieChart>
        <c:varyColors val="1"/>
        <c:ser>
          <c:idx val="0"/>
          <c:order val="0"/>
          <c:tx>
            <c:strRef>
              <c:f>'Lawn and Garden Care'!$H$9</c:f>
              <c:strCache>
                <c:ptCount val="1"/>
                <c:pt idx="0">
                  <c:v>Total costs by area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7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val>
            <c:numRef>
              <c:f>('Lawn and Garden Care'!$I$10,'Lawn and Garden Care'!$I$11,'Lawn and Garden Care'!$I$13,'Lawn and Garden Care'!$I$14,'Lawn and Garden Care'!$I$15,'Lawn and Garden Care'!$I$17,'Lawn and Garden Care'!$I$18,'Lawn and Garden Care'!$I$19,'Lawn and Garden Care'!$I$20)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381001</xdr:colOff>
      <xdr:row>5</xdr:row>
      <xdr:rowOff>1</xdr:rowOff>
    </xdr:from>
    <xdr:to>
      <xdr:col>12</xdr:col>
      <xdr:colOff>352425</xdr:colOff>
      <xdr:row>22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438150</xdr:colOff>
      <xdr:row>4</xdr:row>
      <xdr:rowOff>0</xdr:rowOff>
    </xdr:to>
    <xdr:pic>
      <xdr:nvPicPr>
        <xdr:cNvPr id="3" name="Picture 2" descr="garde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190500"/>
          <a:ext cx="276225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0.14652</cdr:x>
      <cdr:y>0.34808</cdr:y>
    </cdr:from>
    <cdr:to>
      <cdr:x>0.86081</cdr:x>
      <cdr:y>0.92035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80999" y="1123950"/>
          <a:ext cx="1857375" cy="18478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ables/table1.xml><?xml version="1.0" encoding="utf-8"?>
<table xmlns="http://schemas.openxmlformats.org/spreadsheetml/2006/main" id="9" name="_tools" displayName="_tools" ref="B9:F16" headerRowCount="0" totalsRowCount="1">
  <tableColumns count="5">
    <tableColumn id="1" name="Column1" totalsRowLabel="Tools total cost"/>
    <tableColumn id="2" name="Column2"/>
    <tableColumn id="3" name="Column3"/>
    <tableColumn id="4" name="Column4" totalsRowFunction="sum" dataDxfId="27" totalsRowDxfId="26"/>
    <tableColumn id="5" name="Column5" totalsRowFunction="sum" dataDxfId="25">
      <calculatedColumnFormula>_tools[Column3]*_tools[Column4]</calculatedColumnFormula>
    </tableColumn>
  </tableColumns>
  <tableStyleInfo name="garden-A" showFirstColumn="0" showLastColumn="0" showRowStripes="1" showColumnStripes="0"/>
</table>
</file>

<file path=xl/tables/table2.xml><?xml version="1.0" encoding="utf-8"?>
<table xmlns="http://schemas.openxmlformats.org/spreadsheetml/2006/main" id="10" name="_misc" displayName="_misc" ref="B18:F22" headerRowCount="0" totalsRowCount="1">
  <tableColumns count="5">
    <tableColumn id="1" name="Column1" totalsRowLabel="Total misc cost"/>
    <tableColumn id="2" name="Column2"/>
    <tableColumn id="3" name="Column3"/>
    <tableColumn id="4" name="Column4" totalsRowFunction="sum" dataDxfId="24" totalsRowDxfId="23"/>
    <tableColumn id="5" name="Column5" totalsRowFunction="sum" dataDxfId="22">
      <calculatedColumnFormula>_misc[Column3]*_misc[Column4]</calculatedColumnFormula>
    </tableColumn>
  </tableColumns>
  <tableStyleInfo name="garden-A" showFirstColumn="0" showLastColumn="0" showRowStripes="1" showColumnStripes="0"/>
</table>
</file>

<file path=xl/tables/table3.xml><?xml version="1.0" encoding="utf-8"?>
<table xmlns="http://schemas.openxmlformats.org/spreadsheetml/2006/main" id="11" name="_lawn" displayName="_lawn" ref="B27:E30" headerRowCount="0" totalsRowCount="1">
  <tableColumns count="4">
    <tableColumn id="1" name="Column1" totalsRowLabel="Total lawn care"/>
    <tableColumn id="2" name="Column2"/>
    <tableColumn id="3" name="Column3"/>
    <tableColumn id="4" name="Column4" totalsRowFunction="sum" dataDxfId="21" totalsRowDxfId="20"/>
  </tableColumns>
  <tableStyleInfo name="GardenB" showFirstColumn="0" showLastColumn="0" showRowStripes="1" showColumnStripes="0"/>
</table>
</file>

<file path=xl/tables/table4.xml><?xml version="1.0" encoding="utf-8"?>
<table xmlns="http://schemas.openxmlformats.org/spreadsheetml/2006/main" id="12" name="_plantcare" displayName="_plantcare" ref="B32:E38" headerRowCount="0" totalsRowCount="1">
  <tableColumns count="4">
    <tableColumn id="1" name="Column1" totalsRowLabel="Total plant care"/>
    <tableColumn id="2" name="Column2"/>
    <tableColumn id="3" name="Column3"/>
    <tableColumn id="4" name="Column4" totalsRowFunction="sum" dataDxfId="19" totalsRowDxfId="18"/>
  </tableColumns>
  <tableStyleInfo name="GardenB" showFirstColumn="0" showLastColumn="0" showRowStripes="1" showColumnStripes="0"/>
</table>
</file>

<file path=xl/tables/table5.xml><?xml version="1.0" encoding="utf-8"?>
<table xmlns="http://schemas.openxmlformats.org/spreadsheetml/2006/main" id="13" name="_treecare" displayName="_treecare" ref="B40:E45" headerRowCount="0" totalsRowCount="1">
  <tableColumns count="4">
    <tableColumn id="1" name="Column1" totalsRowLabel="Total tree care"/>
    <tableColumn id="2" name="Column2"/>
    <tableColumn id="3" name="Column3"/>
    <tableColumn id="4" name="Column4" totalsRowFunction="sum" dataDxfId="17" totalsRowDxfId="16"/>
  </tableColumns>
  <tableStyleInfo name="GardenB" showFirstColumn="0" showLastColumn="0" showRowStripes="1" showColumnStripes="0"/>
</table>
</file>

<file path=xl/tables/table6.xml><?xml version="1.0" encoding="utf-8"?>
<table xmlns="http://schemas.openxmlformats.org/spreadsheetml/2006/main" id="15" name="_vegetables" displayName="_vegetables" ref="H27:M30" headerRowCount="0" totalsRowCount="1">
  <tableColumns count="6">
    <tableColumn id="1" name="Column1" totalsRowLabel="Total vegetables cost"/>
    <tableColumn id="2" name="Column2"/>
    <tableColumn id="3" name="Column3"/>
    <tableColumn id="4" name="Column4"/>
    <tableColumn id="5" name="Column5" totalsRowFunction="sum" dataDxfId="15" totalsRowDxfId="14"/>
    <tableColumn id="6" name="Column6" totalsRowFunction="sum" dataDxfId="13" totalsRowDxfId="12">
      <calculatedColumnFormula>_vegetables[Column4]*_vegetables[Column5]</calculatedColumnFormula>
    </tableColumn>
  </tableColumns>
  <tableStyleInfo name="GardenC" showFirstColumn="0" showLastColumn="0" showRowStripes="1" showColumnStripes="0"/>
</table>
</file>

<file path=xl/tables/table7.xml><?xml version="1.0" encoding="utf-8"?>
<table xmlns="http://schemas.openxmlformats.org/spreadsheetml/2006/main" id="16" name="_flowers" displayName="_flowers" ref="H32:M35" headerRowCount="0" totalsRowCount="1">
  <tableColumns count="6">
    <tableColumn id="1" name="Column1" totalsRowLabel="Total flowers cost"/>
    <tableColumn id="2" name="Column2"/>
    <tableColumn id="3" name="Column3"/>
    <tableColumn id="4" name="Column4"/>
    <tableColumn id="5" name="Column5" totalsRowFunction="sum" dataDxfId="11" totalsRowDxfId="10"/>
    <tableColumn id="6" name="Column6" totalsRowFunction="sum" dataDxfId="9" totalsRowDxfId="8">
      <calculatedColumnFormula>_flowers[Column4]*_flowers[Column5]</calculatedColumnFormula>
    </tableColumn>
  </tableColumns>
  <tableStyleInfo name="GardenC" showFirstColumn="0" showLastColumn="0" showRowStripes="1" showColumnStripes="0"/>
</table>
</file>

<file path=xl/tables/table8.xml><?xml version="1.0" encoding="utf-8"?>
<table xmlns="http://schemas.openxmlformats.org/spreadsheetml/2006/main" id="17" name="_seeds" displayName="_seeds" ref="H37:M40" headerRowCount="0" totalsRowCount="1">
  <tableColumns count="6">
    <tableColumn id="1" name="Column1" totalsRowLabel="Total seeds cost"/>
    <tableColumn id="2" name="Column2"/>
    <tableColumn id="3" name="Column3"/>
    <tableColumn id="4" name="Column4"/>
    <tableColumn id="5" name="Column5" totalsRowFunction="sum" dataDxfId="7" totalsRowDxfId="6"/>
    <tableColumn id="6" name="Column6" totalsRowFunction="sum" dataDxfId="5" totalsRowDxfId="4">
      <calculatedColumnFormula>_seeds[Column4]*_seeds[Column5]</calculatedColumnFormula>
    </tableColumn>
  </tableColumns>
  <tableStyleInfo name="GardenC" showFirstColumn="0" showLastColumn="0" showRowStripes="1" showColumnStripes="0"/>
</table>
</file>

<file path=xl/tables/table9.xml><?xml version="1.0" encoding="utf-8"?>
<table xmlns="http://schemas.openxmlformats.org/spreadsheetml/2006/main" id="18" name="_trees" displayName="_trees" ref="H42:M45" headerRowCount="0" totalsRowCount="1">
  <tableColumns count="6">
    <tableColumn id="1" name="Column1" totalsRowLabel="Total trees cost"/>
    <tableColumn id="2" name="Column2"/>
    <tableColumn id="3" name="Column3"/>
    <tableColumn id="4" name="Column4"/>
    <tableColumn id="5" name="Column5" totalsRowFunction="sum" dataDxfId="3" totalsRowDxfId="2"/>
    <tableColumn id="6" name="Column6" totalsRowFunction="sum" dataDxfId="1" totalsRowDxfId="0">
      <calculatedColumnFormula>_trees[Column4]*_trees[Column5]</calculatedColumnFormula>
    </tableColumn>
  </tableColumns>
  <tableStyleInfo name="GardenC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workbookViewId="0">
      <selection activeCell="C9" sqref="C9"/>
    </sheetView>
  </sheetViews>
  <sheetFormatPr defaultRowHeight="14.85" x14ac:dyDescent="0.25"/>
  <cols>
    <col min="1" max="1" width="2.5703125" customWidth="1"/>
    <col min="2" max="3" width="17.42578125" customWidth="1"/>
    <col min="4" max="6" width="10.42578125" customWidth="1"/>
    <col min="7" max="7" width="2.140625" customWidth="1"/>
    <col min="8" max="10" width="17.42578125" customWidth="1"/>
    <col min="11" max="12" width="11" customWidth="1"/>
    <col min="13" max="13" width="10.42578125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5.05" customHeight="1" x14ac:dyDescent="0.25">
      <c r="A2" s="2"/>
      <c r="B2" s="34"/>
      <c r="C2" s="34"/>
      <c r="D2" s="34"/>
      <c r="E2" s="34"/>
      <c r="F2" s="39" t="s">
        <v>37</v>
      </c>
      <c r="G2" s="26"/>
      <c r="H2" s="26"/>
      <c r="I2" s="26"/>
      <c r="J2" s="26"/>
      <c r="K2" s="26"/>
      <c r="L2" s="26"/>
      <c r="M2" s="26"/>
    </row>
    <row r="3" spans="1:13" ht="15.05" customHeight="1" x14ac:dyDescent="0.25">
      <c r="A3" s="2"/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  <c r="M3" s="26"/>
    </row>
    <row r="4" spans="1:13" ht="15.05" customHeight="1" x14ac:dyDescent="0.25">
      <c r="B4" s="34"/>
      <c r="C4" s="34"/>
      <c r="D4" s="34"/>
      <c r="E4" s="34"/>
      <c r="F4" s="6"/>
      <c r="G4" s="6"/>
      <c r="H4" s="18"/>
      <c r="I4" s="18"/>
      <c r="J4" s="27" t="s">
        <v>41</v>
      </c>
      <c r="K4" s="27"/>
      <c r="L4" s="28"/>
      <c r="M4" s="28"/>
    </row>
    <row r="6" spans="1:13" x14ac:dyDescent="0.25">
      <c r="B6" s="20" t="s">
        <v>46</v>
      </c>
      <c r="C6" s="20"/>
      <c r="D6" s="20"/>
      <c r="H6" s="32" t="str">
        <f>"Grand total for this year" &amp; ""&amp;L4</f>
        <v>Grand total for this year</v>
      </c>
      <c r="I6" s="33"/>
      <c r="J6" s="19"/>
      <c r="K6" s="19"/>
      <c r="L6" s="19"/>
    </row>
    <row r="7" spans="1:13" x14ac:dyDescent="0.25">
      <c r="B7" s="4" t="s">
        <v>0</v>
      </c>
      <c r="C7" s="4" t="s">
        <v>9</v>
      </c>
      <c r="D7" s="4" t="s">
        <v>2</v>
      </c>
      <c r="E7" s="4" t="s">
        <v>10</v>
      </c>
      <c r="F7" s="4" t="s">
        <v>48</v>
      </c>
      <c r="H7" s="30">
        <f>SUM(I12,I16,I21)</f>
        <v>0</v>
      </c>
      <c r="I7" s="30"/>
      <c r="J7" s="19"/>
      <c r="K7" s="19"/>
      <c r="L7" s="19"/>
    </row>
    <row r="8" spans="1:13" x14ac:dyDescent="0.25">
      <c r="B8" s="37" t="s">
        <v>4</v>
      </c>
      <c r="C8" s="38"/>
      <c r="D8" s="38"/>
      <c r="E8" s="38"/>
      <c r="F8" s="38"/>
      <c r="H8" s="30"/>
      <c r="I8" s="30"/>
      <c r="J8" s="19"/>
      <c r="K8" s="19"/>
      <c r="L8" s="19"/>
    </row>
    <row r="9" spans="1:13" x14ac:dyDescent="0.25">
      <c r="B9" t="s">
        <v>5</v>
      </c>
      <c r="E9" s="3">
        <v>0</v>
      </c>
      <c r="F9" s="3">
        <f>_tools[Column3]*_tools[Column4]</f>
        <v>0</v>
      </c>
      <c r="H9" s="29" t="s">
        <v>56</v>
      </c>
      <c r="I9" s="29"/>
      <c r="J9" s="19"/>
      <c r="K9" s="19"/>
      <c r="L9" s="19"/>
    </row>
    <row r="10" spans="1:13" x14ac:dyDescent="0.25">
      <c r="B10" t="s">
        <v>6</v>
      </c>
      <c r="E10" s="3">
        <v>0</v>
      </c>
      <c r="F10" s="3">
        <f>_tools[Column3]*_tools[Column4]</f>
        <v>0</v>
      </c>
      <c r="H10" s="4" t="s">
        <v>4</v>
      </c>
      <c r="I10" s="11">
        <f>_tools[[#Totals],[Column4]]</f>
        <v>0</v>
      </c>
      <c r="J10" s="19"/>
      <c r="K10" s="19"/>
      <c r="L10" s="19"/>
    </row>
    <row r="11" spans="1:13" x14ac:dyDescent="0.25">
      <c r="B11" t="s">
        <v>7</v>
      </c>
      <c r="E11" s="3">
        <v>0</v>
      </c>
      <c r="F11" s="3">
        <f>_tools[Column3]*_tools[Column4]</f>
        <v>0</v>
      </c>
      <c r="H11" s="4" t="s">
        <v>40</v>
      </c>
      <c r="I11" s="11">
        <f>_misc[[#Totals],[Column4]]</f>
        <v>0</v>
      </c>
      <c r="J11" s="19"/>
      <c r="K11" s="19"/>
      <c r="L11" s="19"/>
    </row>
    <row r="12" spans="1:13" x14ac:dyDescent="0.25">
      <c r="B12" t="s">
        <v>8</v>
      </c>
      <c r="E12" s="3">
        <v>0</v>
      </c>
      <c r="F12" s="3">
        <f>_tools[Column3]*_tools[Column4]</f>
        <v>0</v>
      </c>
      <c r="H12" s="10" t="s">
        <v>38</v>
      </c>
      <c r="I12" s="12">
        <f>SUM(I10:I11)</f>
        <v>0</v>
      </c>
      <c r="J12" s="19"/>
      <c r="K12" s="19"/>
      <c r="L12" s="19"/>
    </row>
    <row r="13" spans="1:13" x14ac:dyDescent="0.25">
      <c r="B13" t="s">
        <v>57</v>
      </c>
      <c r="E13" s="3">
        <v>0</v>
      </c>
      <c r="F13" s="3">
        <f>_tools[Column3]*_tools[Column4]</f>
        <v>0</v>
      </c>
      <c r="H13" s="5" t="s">
        <v>17</v>
      </c>
      <c r="I13" s="13">
        <f>_lawn[[#Totals],[Column4]]</f>
        <v>0</v>
      </c>
      <c r="J13" s="19"/>
      <c r="K13" s="19"/>
      <c r="L13" s="19"/>
    </row>
    <row r="14" spans="1:13" x14ac:dyDescent="0.25">
      <c r="B14" t="s">
        <v>11</v>
      </c>
      <c r="E14" s="3">
        <v>0</v>
      </c>
      <c r="F14" s="3">
        <f>_tools[Column3]*_tools[Column4]</f>
        <v>0</v>
      </c>
      <c r="H14" s="5" t="s">
        <v>18</v>
      </c>
      <c r="I14" s="13">
        <f>_plantcare[[#Totals],[Column4]]</f>
        <v>0</v>
      </c>
      <c r="J14" s="19"/>
      <c r="K14" s="19"/>
      <c r="L14" s="19"/>
    </row>
    <row r="15" spans="1:13" x14ac:dyDescent="0.25">
      <c r="B15" t="s">
        <v>12</v>
      </c>
      <c r="E15" s="3">
        <v>0</v>
      </c>
      <c r="F15" s="3">
        <f>_tools[Column3]*_tools[Column4]</f>
        <v>0</v>
      </c>
      <c r="H15" s="5" t="s">
        <v>23</v>
      </c>
      <c r="I15" s="13">
        <f>_treecare[[#Totals],[Column4]]</f>
        <v>0</v>
      </c>
      <c r="J15" s="19"/>
      <c r="K15" s="19"/>
      <c r="L15" s="19"/>
    </row>
    <row r="16" spans="1:13" x14ac:dyDescent="0.25">
      <c r="B16" t="s">
        <v>29</v>
      </c>
      <c r="E16" s="3">
        <f>SUBTOTAL(109,_tools[Column4])</f>
        <v>0</v>
      </c>
      <c r="F16" s="3">
        <f>SUBTOTAL(109,_tools[Column5])</f>
        <v>0</v>
      </c>
      <c r="H16" s="7" t="s">
        <v>38</v>
      </c>
      <c r="I16" s="14">
        <f>SUM(I13:I15)</f>
        <v>0</v>
      </c>
      <c r="J16" s="19"/>
      <c r="K16" s="19"/>
      <c r="L16" s="19"/>
    </row>
    <row r="17" spans="2:13" x14ac:dyDescent="0.25">
      <c r="B17" s="37" t="s">
        <v>13</v>
      </c>
      <c r="C17" s="38"/>
      <c r="D17" s="38"/>
      <c r="E17" s="38"/>
      <c r="F17" s="38"/>
      <c r="H17" s="8" t="s">
        <v>55</v>
      </c>
      <c r="I17" s="15">
        <f>_vegetables[[#Totals],[Column6]]</f>
        <v>0</v>
      </c>
      <c r="J17" s="19"/>
      <c r="K17" s="19"/>
      <c r="L17" s="19"/>
    </row>
    <row r="18" spans="2:13" x14ac:dyDescent="0.25">
      <c r="B18" t="s">
        <v>14</v>
      </c>
      <c r="E18" s="3">
        <v>0</v>
      </c>
      <c r="F18" s="3">
        <f>_misc[Column3]*_misc[Column4]</f>
        <v>0</v>
      </c>
      <c r="H18" s="8" t="s">
        <v>27</v>
      </c>
      <c r="I18" s="15">
        <f>_flowers[[#Totals],[Column6]]</f>
        <v>0</v>
      </c>
      <c r="J18" s="19"/>
      <c r="K18" s="19"/>
      <c r="L18" s="19"/>
    </row>
    <row r="19" spans="2:13" x14ac:dyDescent="0.25">
      <c r="B19" t="s">
        <v>15</v>
      </c>
      <c r="E19" s="3">
        <v>0</v>
      </c>
      <c r="F19" s="3">
        <f>_misc[Column3]*_misc[Column4]</f>
        <v>0</v>
      </c>
      <c r="H19" s="8" t="s">
        <v>28</v>
      </c>
      <c r="I19" s="15">
        <f>_seeds[[#Totals],[Column6]]</f>
        <v>0</v>
      </c>
      <c r="J19" s="1"/>
      <c r="K19" s="1"/>
      <c r="L19" s="1"/>
    </row>
    <row r="20" spans="2:13" x14ac:dyDescent="0.25">
      <c r="B20" t="s">
        <v>45</v>
      </c>
      <c r="E20" s="3">
        <v>0</v>
      </c>
      <c r="F20" s="3">
        <f>_misc[Column3]*_misc[Column4]</f>
        <v>0</v>
      </c>
      <c r="H20" s="8" t="s">
        <v>58</v>
      </c>
      <c r="I20" s="15">
        <f>_trees[[#Totals],[Column6]]</f>
        <v>0</v>
      </c>
      <c r="J20" s="1"/>
      <c r="K20" s="1"/>
      <c r="L20" s="1"/>
    </row>
    <row r="21" spans="2:13" x14ac:dyDescent="0.25">
      <c r="B21" t="s">
        <v>43</v>
      </c>
      <c r="E21" s="3">
        <v>0</v>
      </c>
      <c r="F21" s="3">
        <f>_misc[Column3]*_misc[Column4]</f>
        <v>0</v>
      </c>
      <c r="H21" s="9" t="s">
        <v>38</v>
      </c>
      <c r="I21" s="16">
        <f>SUM(I17:I20)</f>
        <v>0</v>
      </c>
      <c r="J21" s="1"/>
      <c r="K21" s="1"/>
      <c r="L21" s="1"/>
    </row>
    <row r="22" spans="2:13" x14ac:dyDescent="0.25">
      <c r="B22" t="s">
        <v>30</v>
      </c>
      <c r="E22" s="3">
        <f>SUBTOTAL(109,_misc[Column4])</f>
        <v>0</v>
      </c>
      <c r="F22" s="3">
        <f>SUBTOTAL(109,_misc[Column5])</f>
        <v>0</v>
      </c>
      <c r="H22" s="8" t="s">
        <v>39</v>
      </c>
      <c r="I22" s="17">
        <f>SUM(I12,I16,I21)</f>
        <v>0</v>
      </c>
      <c r="J22" s="1"/>
      <c r="K22" s="1"/>
      <c r="L22" s="1"/>
    </row>
    <row r="24" spans="2:13" x14ac:dyDescent="0.25">
      <c r="B24" s="35" t="s">
        <v>16</v>
      </c>
      <c r="C24" s="35"/>
      <c r="D24" s="35"/>
      <c r="H24" s="31" t="s">
        <v>53</v>
      </c>
      <c r="I24" s="31"/>
      <c r="J24" s="31"/>
    </row>
    <row r="25" spans="2:13" x14ac:dyDescent="0.25">
      <c r="B25" s="5" t="s">
        <v>0</v>
      </c>
      <c r="C25" s="5" t="s">
        <v>49</v>
      </c>
      <c r="D25" s="5" t="s">
        <v>47</v>
      </c>
      <c r="E25" s="5" t="s">
        <v>48</v>
      </c>
      <c r="H25" s="8" t="s">
        <v>0</v>
      </c>
      <c r="I25" s="8" t="s">
        <v>1</v>
      </c>
      <c r="J25" s="8" t="s">
        <v>3</v>
      </c>
      <c r="K25" s="8" t="s">
        <v>2</v>
      </c>
      <c r="L25" s="8" t="s">
        <v>54</v>
      </c>
      <c r="M25" s="8" t="s">
        <v>48</v>
      </c>
    </row>
    <row r="26" spans="2:13" x14ac:dyDescent="0.25">
      <c r="B26" s="36" t="s">
        <v>17</v>
      </c>
      <c r="C26" s="36"/>
      <c r="D26" s="36"/>
      <c r="E26" s="36"/>
      <c r="H26" s="21" t="s">
        <v>55</v>
      </c>
      <c r="I26" s="22"/>
      <c r="J26" s="22"/>
      <c r="K26" s="22"/>
      <c r="L26" s="22"/>
      <c r="M26" s="23"/>
    </row>
    <row r="27" spans="2:13" x14ac:dyDescent="0.25">
      <c r="B27" t="s">
        <v>42</v>
      </c>
      <c r="E27" s="3">
        <v>0</v>
      </c>
      <c r="L27" s="3">
        <v>0</v>
      </c>
      <c r="M27" s="3">
        <f>_vegetables[Column4]*_vegetables[Column5]</f>
        <v>0</v>
      </c>
    </row>
    <row r="28" spans="2:13" x14ac:dyDescent="0.25">
      <c r="B28" t="s">
        <v>44</v>
      </c>
      <c r="E28" s="3">
        <v>0</v>
      </c>
      <c r="L28" s="3">
        <v>0</v>
      </c>
      <c r="M28" s="3">
        <f>_vegetables[Column4]*_vegetables[Column5]</f>
        <v>0</v>
      </c>
    </row>
    <row r="29" spans="2:13" x14ac:dyDescent="0.25">
      <c r="B29" t="s">
        <v>50</v>
      </c>
      <c r="E29" s="3">
        <v>0</v>
      </c>
      <c r="L29" s="3">
        <v>0</v>
      </c>
      <c r="M29" s="3">
        <f>_vegetables[Column4]*_vegetables[Column5]</f>
        <v>0</v>
      </c>
    </row>
    <row r="30" spans="2:13" x14ac:dyDescent="0.25">
      <c r="B30" t="s">
        <v>31</v>
      </c>
      <c r="E30" s="3">
        <f>SUBTOTAL(109,_lawn[Column4])</f>
        <v>0</v>
      </c>
      <c r="H30" t="s">
        <v>59</v>
      </c>
      <c r="L30" s="3">
        <f>SUBTOTAL(109,_vegetables[Column5])</f>
        <v>0</v>
      </c>
      <c r="M30" s="3">
        <f>SUBTOTAL(109,_vegetables[Column6])</f>
        <v>0</v>
      </c>
    </row>
    <row r="31" spans="2:13" x14ac:dyDescent="0.25">
      <c r="B31" s="36" t="s">
        <v>18</v>
      </c>
      <c r="C31" s="36"/>
      <c r="D31" s="36"/>
      <c r="E31" s="36"/>
      <c r="H31" s="24" t="s">
        <v>27</v>
      </c>
      <c r="I31" s="25"/>
      <c r="J31" s="25"/>
      <c r="K31" s="25"/>
      <c r="L31" s="25"/>
      <c r="M31" s="26"/>
    </row>
    <row r="32" spans="2:13" x14ac:dyDescent="0.25">
      <c r="B32" t="s">
        <v>19</v>
      </c>
      <c r="E32" s="3">
        <v>0</v>
      </c>
      <c r="L32" s="3">
        <v>0</v>
      </c>
      <c r="M32" s="3">
        <f>_flowers[Column4]*_flowers[Column5]</f>
        <v>0</v>
      </c>
    </row>
    <row r="33" spans="2:13" x14ac:dyDescent="0.25">
      <c r="B33" t="s">
        <v>51</v>
      </c>
      <c r="E33" s="3">
        <v>0</v>
      </c>
      <c r="L33" s="3">
        <v>0</v>
      </c>
      <c r="M33" s="3">
        <f>_flowers[Column4]*_flowers[Column5]</f>
        <v>0</v>
      </c>
    </row>
    <row r="34" spans="2:13" x14ac:dyDescent="0.25">
      <c r="B34" t="s">
        <v>20</v>
      </c>
      <c r="E34" s="3">
        <v>0</v>
      </c>
      <c r="L34" s="3">
        <v>0</v>
      </c>
      <c r="M34" s="3">
        <f>_flowers[Column4]*_flowers[Column5]</f>
        <v>0</v>
      </c>
    </row>
    <row r="35" spans="2:13" x14ac:dyDescent="0.25">
      <c r="B35" t="s">
        <v>21</v>
      </c>
      <c r="E35" s="3">
        <v>0</v>
      </c>
      <c r="H35" t="s">
        <v>34</v>
      </c>
      <c r="L35" s="3">
        <f>SUBTOTAL(109,_flowers[Column5])</f>
        <v>0</v>
      </c>
      <c r="M35" s="3">
        <f>SUBTOTAL(109,_flowers[Column6])</f>
        <v>0</v>
      </c>
    </row>
    <row r="36" spans="2:13" x14ac:dyDescent="0.25">
      <c r="B36" t="s">
        <v>52</v>
      </c>
      <c r="E36" s="3">
        <v>0</v>
      </c>
      <c r="H36" s="24" t="s">
        <v>28</v>
      </c>
      <c r="I36" s="25"/>
      <c r="J36" s="25"/>
      <c r="K36" s="25"/>
      <c r="L36" s="25"/>
      <c r="M36" s="26"/>
    </row>
    <row r="37" spans="2:13" x14ac:dyDescent="0.25">
      <c r="B37" t="s">
        <v>22</v>
      </c>
      <c r="E37" s="3">
        <v>0</v>
      </c>
      <c r="L37" s="3">
        <v>0</v>
      </c>
      <c r="M37" s="3">
        <f>_seeds[Column4]*_seeds[Column5]</f>
        <v>0</v>
      </c>
    </row>
    <row r="38" spans="2:13" x14ac:dyDescent="0.25">
      <c r="B38" t="s">
        <v>32</v>
      </c>
      <c r="E38" s="3">
        <f>SUBTOTAL(109,_plantcare[Column4])</f>
        <v>0</v>
      </c>
      <c r="L38" s="3">
        <v>0</v>
      </c>
      <c r="M38" s="3">
        <f>_seeds[Column4]*_seeds[Column5]</f>
        <v>0</v>
      </c>
    </row>
    <row r="39" spans="2:13" x14ac:dyDescent="0.25">
      <c r="B39" s="36" t="s">
        <v>23</v>
      </c>
      <c r="C39" s="36"/>
      <c r="D39" s="36"/>
      <c r="E39" s="36"/>
      <c r="L39" s="3">
        <v>0</v>
      </c>
      <c r="M39" s="3">
        <f>_seeds[Column4]*_seeds[Column5]</f>
        <v>0</v>
      </c>
    </row>
    <row r="40" spans="2:13" x14ac:dyDescent="0.25">
      <c r="B40" t="s">
        <v>24</v>
      </c>
      <c r="E40" s="3">
        <v>0</v>
      </c>
      <c r="H40" t="s">
        <v>35</v>
      </c>
      <c r="L40" s="3">
        <f>SUBTOTAL(109,_seeds[Column5])</f>
        <v>0</v>
      </c>
      <c r="M40" s="3">
        <f>SUBTOTAL(109,_seeds[Column6])</f>
        <v>0</v>
      </c>
    </row>
    <row r="41" spans="2:13" x14ac:dyDescent="0.25">
      <c r="B41" t="s">
        <v>19</v>
      </c>
      <c r="E41" s="3">
        <v>0</v>
      </c>
      <c r="H41" s="24" t="s">
        <v>58</v>
      </c>
      <c r="I41" s="25"/>
      <c r="J41" s="25"/>
      <c r="K41" s="25"/>
      <c r="L41" s="25"/>
      <c r="M41" s="26"/>
    </row>
    <row r="42" spans="2:13" x14ac:dyDescent="0.25">
      <c r="B42" t="s">
        <v>42</v>
      </c>
      <c r="E42" s="3">
        <v>0</v>
      </c>
      <c r="L42" s="3">
        <v>0</v>
      </c>
      <c r="M42" s="3">
        <f>_trees[Column4]*_trees[Column5]</f>
        <v>0</v>
      </c>
    </row>
    <row r="43" spans="2:13" x14ac:dyDescent="0.25">
      <c r="B43" t="s">
        <v>25</v>
      </c>
      <c r="E43" s="3">
        <v>0</v>
      </c>
      <c r="L43" s="3">
        <v>0</v>
      </c>
      <c r="M43" s="3">
        <f>_trees[Column4]*_trees[Column5]</f>
        <v>0</v>
      </c>
    </row>
    <row r="44" spans="2:13" x14ac:dyDescent="0.25">
      <c r="B44" t="s">
        <v>26</v>
      </c>
      <c r="E44" s="3">
        <v>0</v>
      </c>
      <c r="L44" s="3">
        <v>0</v>
      </c>
      <c r="M44" s="3">
        <f>_trees[Column4]*_trees[Column5]</f>
        <v>0</v>
      </c>
    </row>
    <row r="45" spans="2:13" x14ac:dyDescent="0.25">
      <c r="B45" t="s">
        <v>33</v>
      </c>
      <c r="E45" s="3">
        <f>SUBTOTAL(109,_treecare[Column4])</f>
        <v>0</v>
      </c>
      <c r="H45" t="s">
        <v>36</v>
      </c>
      <c r="L45" s="3">
        <f>SUBTOTAL(109,_trees[Column5])</f>
        <v>0</v>
      </c>
      <c r="M45" s="3">
        <f>SUBTOTAL(109,_trees[Column6])</f>
        <v>0</v>
      </c>
    </row>
  </sheetData>
  <mergeCells count="17">
    <mergeCell ref="B2:E4"/>
    <mergeCell ref="B24:D24"/>
    <mergeCell ref="B26:E26"/>
    <mergeCell ref="B31:E31"/>
    <mergeCell ref="B39:E39"/>
    <mergeCell ref="B8:F8"/>
    <mergeCell ref="B17:F17"/>
    <mergeCell ref="F2:M3"/>
    <mergeCell ref="H26:M26"/>
    <mergeCell ref="H31:M31"/>
    <mergeCell ref="H36:M36"/>
    <mergeCell ref="H41:M41"/>
    <mergeCell ref="J4:M4"/>
    <mergeCell ref="H9:I9"/>
    <mergeCell ref="H7:I8"/>
    <mergeCell ref="H24:J24"/>
    <mergeCell ref="H6:I6"/>
  </mergeCells>
  <pageMargins left="0.7" right="0.7" top="0.75" bottom="0.75" header="0.3" footer="0.3"/>
  <pageSetup scale="77" orientation="landscape" horizontalDpi="300" verticalDpi="300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4A93C3-3AD7-41AF-B285-511024D28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Lawn and Garden Care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Lawn and garden budget</dc:title>
  <dc:creator>Win</dc:creator>
  <cp:keywords/>
  <cp:lastModifiedBy>Win</cp:lastModifiedBy>
  <cp:lastPrinted>2009-01-30T01:44:39Z</cp:lastPrinted>
  <dcterms:created xsi:type="dcterms:W3CDTF">2015-07-28T07:23:26Z</dcterms:created>
  <dcterms:modified xsi:type="dcterms:W3CDTF">2015-07-28T07:23:58Z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TC103559409990</vt:lpwstr>
  </property>
</Properties>
</file>