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Mortgage Amortization" sheetId="1" state="visible" r:id="rId2"/>
    <sheet name="Variables" sheetId="2" state="hidden" r:id="rId3"/>
  </sheets>
  <definedNames>
    <definedName function="false" hidden="false" localSheetId="0" name="_xlnm.Print_Area" vbProcedure="false">'Mortgage Amortization'!$B$1:$J$56</definedName>
    <definedName function="false" hidden="false" name="DATA_01" vbProcedure="false">'Mortgage Amortization'!$E$4:$E$8</definedName>
    <definedName function="false" hidden="false" name="IntroPrintArea" vbProcedure="false">#REF!!#REF!</definedName>
    <definedName function="false" hidden="false" name="Look1Area" vbProcedure="false">#REF!!#REF!</definedName>
    <definedName function="false" hidden="false" name="Look2Area" vbProcedure="false">#REF!!#REF!</definedName>
    <definedName function="false" hidden="false" name="Look3Area" vbProcedure="false">#REF!!#REF!</definedName>
    <definedName function="false" hidden="false" name="Look4Area" vbProcedure="false">#REF!!#REF!</definedName>
    <definedName function="false" hidden="false" name="Look5Area" vbProcedure="false">#REF!!#REF!</definedName>
    <definedName function="false" hidden="false" name="TemplatePrintArea" vbProcedure="false">'Mortgage Amortization'!$B$1:$J$56</definedName>
    <definedName function="false" hidden="false" name="_Example" vbProcedure="false">Variables!$B$1</definedName>
    <definedName function="false" hidden="false" name="_Look" vbProcedure="false">Variables!$B$4</definedName>
    <definedName function="false" hidden="false" name="_Order1" vbProcedure="false">0</definedName>
    <definedName function="false" hidden="false" name="_Series" vbProcedure="false">Variables!$B$3</definedName>
    <definedName function="false" hidden="false" name="_Shading" vbProcedure="false">Variables!$B$2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<sst xmlns="http://schemas.openxmlformats.org/spreadsheetml/2006/main" count="67" uniqueCount="50">
  <si>
    <t>Mortgage Amortization Schedule</t>
  </si>
  <si>
    <t>Inputs</t>
  </si>
  <si>
    <t>Key Figures</t>
  </si>
  <si>
    <t>Loan principal amount</t>
  </si>
  <si>
    <t>Annual loan payments</t>
  </si>
  <si>
    <t>Annual interest rate</t>
  </si>
  <si>
    <t>Monthly payments</t>
  </si>
  <si>
    <t>Loan period in years</t>
  </si>
  <si>
    <t>Interest in first calendar year</t>
  </si>
  <si>
    <t>Base year of loan</t>
  </si>
  <si>
    <t>Interest over term of loan</t>
  </si>
  <si>
    <t>Base month of loan</t>
  </si>
  <si>
    <t>Sum of all payments</t>
  </si>
  <si>
    <t>Payments in First 12 Months</t>
  </si>
  <si>
    <t>Year</t>
  </si>
  <si>
    <t>Month</t>
  </si>
  <si>
    <t>Beginning Balance</t>
  </si>
  <si>
    <t>Payment </t>
  </si>
  <si>
    <t>Principal </t>
  </si>
  <si>
    <t>Interest </t>
  </si>
  <si>
    <t>Cumulative Principal</t>
  </si>
  <si>
    <t>Cumulative Interest</t>
  </si>
  <si>
    <t>Ending Balance</t>
  </si>
  <si>
    <t>Yearly Schedule of Balances and Payments</t>
  </si>
  <si>
    <t>Payment</t>
  </si>
  <si>
    <t>Principal</t>
  </si>
  <si>
    <t>Interest</t>
  </si>
  <si>
    <t>DO NOT ERASE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</si>
  <si>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</si>
  <si>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</si>
  <si>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</si>
  <si>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</si>
  <si>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</si>
  <si>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</si>
  <si>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</si>
  <si>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</si>
  <si>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</si>
  <si>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</si>
  <si>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</si>
  <si>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</si>
  <si>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Months</t>
  </si>
  <si>
    <t>Base Year</t>
  </si>
  <si>
    <t>Years</t>
  </si>
  <si>
    <t>Last Year</t>
  </si>
  <si>
    <t>Mos in Last Yr</t>
  </si>
  <si>
    <t>_Example</t>
  </si>
  <si>
    <t>_Shading</t>
  </si>
  <si>
    <t>_Series</t>
  </si>
  <si>
    <t>OfficeReady 3.0</t>
  </si>
  <si>
    <t>_Look</t>
  </si>
</sst>
</file>

<file path=xl/styles.xml><?xml version="1.0" encoding="utf-8"?>
<styleSheet xmlns="http://schemas.openxmlformats.org/spreadsheetml/2006/main">
  <numFmts count="11">
    <numFmt numFmtId="164" formatCode="#,##0;[RED]\-#,##0"/>
    <numFmt numFmtId="165" formatCode="MM/DD/YY"/>
    <numFmt numFmtId="166" formatCode="0_);[RED]\(0\)"/>
    <numFmt numFmtId="167" formatCode="@"/>
    <numFmt numFmtId="168" formatCode="#,##0;\-#,##0"/>
    <numFmt numFmtId="169" formatCode="#,##0.00;\-#,##0.00"/>
    <numFmt numFmtId="170" formatCode="\$#,##0.00_);&quot;($&quot;#,##0.00\)"/>
    <numFmt numFmtId="171" formatCode="0.000%"/>
    <numFmt numFmtId="172" formatCode="0_)"/>
    <numFmt numFmtId="173" formatCode="\$#,##0.00"/>
    <numFmt numFmtId="174" formatCode="GENERAL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ahoma"/>
      <family val="2"/>
    </font>
    <font>
      <sz val="20"/>
      <name val="Tahoma"/>
      <family val="2"/>
    </font>
    <font>
      <sz val="10"/>
      <color rgb="FF333300"/>
      <name val="Tahoma"/>
      <family val="2"/>
    </font>
    <font>
      <b val="true"/>
      <sz val="10"/>
      <color rgb="FFFFFFFF"/>
      <name val="Tahoma"/>
      <family val="2"/>
    </font>
    <font>
      <sz val="8"/>
      <name val="Tahoma"/>
      <family val="2"/>
    </font>
    <font>
      <sz val="10"/>
      <color rgb="FF636363"/>
      <name val="Tahoma"/>
      <family val="2"/>
    </font>
    <font>
      <sz val="8"/>
      <color rgb="FF333300"/>
      <name val="Tahoma"/>
      <family val="2"/>
    </font>
    <font>
      <b val="true"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4E5A7A"/>
        <bgColor rgb="FF636363"/>
      </patternFill>
    </fill>
    <fill>
      <patternFill patternType="solid">
        <fgColor rgb="FFEAEAEA"/>
        <bgColor rgb="FFFFFFFF"/>
      </patternFill>
    </fill>
    <fill>
      <patternFill patternType="solid">
        <fgColor rgb="FF969696"/>
        <bgColor rgb="FF808080"/>
      </patternFill>
    </fill>
    <fill>
      <patternFill patternType="solid">
        <fgColor rgb="FFFFFF00"/>
        <bgColor rgb="FFFFFF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/>
      <top style="thin">
        <color rgb="FFC0C0C0"/>
      </top>
      <bottom/>
      <diagonal/>
    </border>
    <border diagonalUp="false" diagonalDown="false">
      <left/>
      <right style="thin">
        <color rgb="FFC0C0C0"/>
      </right>
      <top style="thin">
        <color rgb="FFC0C0C0"/>
      </top>
      <bottom/>
      <diagonal/>
    </border>
    <border diagonalUp="false" diagonalDown="false">
      <left style="double"/>
      <right/>
      <top style="double"/>
      <bottom/>
      <diagonal/>
    </border>
    <border diagonalUp="false" diagonalDown="false">
      <left/>
      <right/>
      <top style="double"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 style="double"/>
      <right/>
      <top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double"/>
      <top/>
      <bottom style="double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7" fontId="0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8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8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9" fontId="7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4" fillId="3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71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2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9" fontId="7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7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72" fontId="4" fillId="3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7" fillId="4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3" fontId="4" fillId="3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9" fontId="11" fillId="5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6" fillId="5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4" fillId="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4" fillId="5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6" fillId="5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9" fontId="4" fillId="5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2" fontId="4" fillId="5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4" fontId="4" fillId="5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4" fillId="5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6" fillId="5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4" fillId="5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Date" xfId="20" builtinId="54" customBuiltin="true"/>
    <cellStyle name="Fixed" xfId="21" builtinId="54" customBuiltin="true"/>
    <cellStyle name="Text" xfId="22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AEAE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36363"/>
      <rgbColor rgb="FF969696"/>
      <rgbColor rgb="FF003366"/>
      <rgbColor rgb="FF339966"/>
      <rgbColor rgb="FF003300"/>
      <rgbColor rgb="FF333300"/>
      <rgbColor rgb="FF993300"/>
      <rgbColor rgb="FF993366"/>
      <rgbColor rgb="FF4E5A7A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4E5A7A"/>
    <pageSetUpPr fitToPage="false"/>
  </sheetPr>
  <dimension ref="A1:Q234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2"/>
  <cols>
    <col collapsed="false" hidden="false" max="1" min="1" style="0" width="1.66326530612245"/>
    <col collapsed="false" hidden="false" max="2" min="2" style="0" width="6.15816326530612"/>
    <col collapsed="false" hidden="false" max="3" min="3" style="0" width="13.3214285714286"/>
    <col collapsed="false" hidden="false" max="9" min="4" style="0" width="11.6530612244898"/>
    <col collapsed="false" hidden="false" max="10" min="10" style="0" width="14.4897959183673"/>
    <col collapsed="false" hidden="false" max="11" min="11" style="0" width="4.66326530612245"/>
    <col collapsed="false" hidden="false" max="1025" min="12" style="0" width="8.82142857142857"/>
  </cols>
  <sheetData>
    <row r="1" customFormat="false" ht="48.75" hidden="false" customHeight="true" outlineLevel="0" collapsed="false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1"/>
      <c r="L1" s="4"/>
      <c r="M1" s="4"/>
      <c r="N1" s="5"/>
      <c r="O1" s="5"/>
      <c r="P1" s="5"/>
      <c r="Q1" s="4"/>
    </row>
    <row r="2" customFormat="false" ht="4.5" hidden="false" customHeight="true" outlineLevel="0" collapsed="false">
      <c r="A2" s="6"/>
      <c r="B2" s="7"/>
      <c r="C2" s="8"/>
      <c r="D2" s="8"/>
      <c r="E2" s="8"/>
      <c r="F2" s="8"/>
      <c r="G2" s="8"/>
      <c r="H2" s="8"/>
      <c r="I2" s="8"/>
      <c r="J2" s="8"/>
      <c r="K2" s="6"/>
      <c r="L2" s="9"/>
      <c r="M2" s="9"/>
      <c r="N2" s="10"/>
      <c r="O2" s="10"/>
      <c r="P2" s="10"/>
      <c r="Q2" s="9"/>
    </row>
    <row r="3" customFormat="false" ht="18" hidden="false" customHeight="true" outlineLevel="0" collapsed="false">
      <c r="A3" s="6"/>
      <c r="B3" s="11" t="s">
        <v>1</v>
      </c>
      <c r="C3" s="11"/>
      <c r="D3" s="11"/>
      <c r="E3" s="11"/>
      <c r="F3" s="6"/>
      <c r="G3" s="11" t="s">
        <v>2</v>
      </c>
      <c r="H3" s="11"/>
      <c r="I3" s="11"/>
      <c r="J3" s="11"/>
      <c r="K3" s="9"/>
      <c r="L3" s="9"/>
      <c r="M3" s="9"/>
      <c r="N3" s="10"/>
      <c r="O3" s="10"/>
      <c r="P3" s="10"/>
      <c r="Q3" s="9"/>
    </row>
    <row r="4" customFormat="false" ht="12" hidden="false" customHeight="true" outlineLevel="0" collapsed="false">
      <c r="A4" s="12"/>
      <c r="B4" s="13" t="s">
        <v>3</v>
      </c>
      <c r="C4" s="13"/>
      <c r="D4" s="13"/>
      <c r="E4" s="14"/>
      <c r="F4" s="6"/>
      <c r="G4" s="13" t="s">
        <v>4</v>
      </c>
      <c r="H4" s="13"/>
      <c r="I4" s="13"/>
      <c r="J4" s="15" t="str">
        <f aca="false">IF(AND(ISNUMBER(E4),ISNUMBER(E5),ISNUMBER(E6),ISNUMBER(E7)),J5*12,"")</f>
        <v/>
      </c>
      <c r="K4" s="16"/>
      <c r="L4" s="16"/>
      <c r="M4" s="16"/>
      <c r="N4" s="17"/>
      <c r="O4" s="17"/>
      <c r="P4" s="17"/>
      <c r="Q4" s="16"/>
    </row>
    <row r="5" customFormat="false" ht="12" hidden="false" customHeight="true" outlineLevel="0" collapsed="false">
      <c r="A5" s="12"/>
      <c r="B5" s="13" t="s">
        <v>5</v>
      </c>
      <c r="C5" s="13"/>
      <c r="D5" s="13"/>
      <c r="E5" s="18"/>
      <c r="F5" s="6"/>
      <c r="G5" s="13" t="s">
        <v>6</v>
      </c>
      <c r="H5" s="13"/>
      <c r="I5" s="13"/>
      <c r="J5" s="15" t="str">
        <f aca="false">IF(AND(ISNUMBER(E4),ISNUMBER(E5),ISNUMBER(E6),ISNUMBER(E7)),ROUND(PMT(E5/12,Q208,-E4),2),"")</f>
        <v/>
      </c>
      <c r="K5" s="16"/>
      <c r="L5" s="16"/>
      <c r="M5" s="16"/>
      <c r="N5" s="17"/>
      <c r="O5" s="17"/>
      <c r="P5" s="17"/>
      <c r="Q5" s="16"/>
    </row>
    <row r="6" customFormat="false" ht="12" hidden="false" customHeight="true" outlineLevel="0" collapsed="false">
      <c r="A6" s="12"/>
      <c r="B6" s="13" t="s">
        <v>7</v>
      </c>
      <c r="C6" s="13"/>
      <c r="D6" s="13"/>
      <c r="E6" s="19"/>
      <c r="F6" s="6"/>
      <c r="G6" s="13" t="s">
        <v>8</v>
      </c>
      <c r="H6" s="13"/>
      <c r="I6" s="13"/>
      <c r="J6" s="15" t="str">
        <f aca="false">IF(AND(ISNUMBER(E4),ISNUMBER(E5),ISNUMBER(E6),ISNUMBER(E7)),VLOOKUP("Dec",C12:J23,7,0),"")</f>
        <v/>
      </c>
      <c r="K6" s="16"/>
      <c r="L6" s="16"/>
      <c r="M6" s="16"/>
      <c r="N6" s="17"/>
      <c r="O6" s="17"/>
      <c r="P6" s="17"/>
      <c r="Q6" s="16"/>
    </row>
    <row r="7" customFormat="false" ht="12" hidden="false" customHeight="true" outlineLevel="0" collapsed="false">
      <c r="A7" s="12"/>
      <c r="B7" s="13" t="s">
        <v>9</v>
      </c>
      <c r="C7" s="13"/>
      <c r="D7" s="13"/>
      <c r="E7" s="20"/>
      <c r="F7" s="6"/>
      <c r="G7" s="13" t="s">
        <v>10</v>
      </c>
      <c r="H7" s="13"/>
      <c r="I7" s="13"/>
      <c r="J7" s="15" t="str">
        <f aca="false">IF(AND(ISNUMBER(E4),ISNUMBER(E5),ISNUMBER(E6),ISNUMBER(E7)),MAX(I23,H27:H56),"")</f>
        <v/>
      </c>
      <c r="K7" s="16"/>
      <c r="L7" s="16"/>
      <c r="M7" s="16"/>
      <c r="N7" s="17"/>
      <c r="O7" s="17"/>
      <c r="P7" s="17"/>
      <c r="Q7" s="16"/>
    </row>
    <row r="8" customFormat="false" ht="12" hidden="false" customHeight="true" outlineLevel="0" collapsed="false">
      <c r="A8" s="12"/>
      <c r="B8" s="13" t="s">
        <v>11</v>
      </c>
      <c r="C8" s="13"/>
      <c r="D8" s="13"/>
      <c r="E8" s="19"/>
      <c r="F8" s="6"/>
      <c r="G8" s="13" t="s">
        <v>12</v>
      </c>
      <c r="H8" s="13"/>
      <c r="I8" s="13"/>
      <c r="J8" s="15" t="str">
        <f aca="false">IF(AND(ISNUMBER(E4),ISNUMBER(E5),ISNUMBER(E6),ISNUMBER(E7)),J7+E4,"")</f>
        <v/>
      </c>
      <c r="K8" s="12"/>
      <c r="L8" s="16"/>
      <c r="M8" s="16"/>
      <c r="N8" s="17"/>
      <c r="O8" s="17"/>
      <c r="P8" s="17"/>
      <c r="Q8" s="16"/>
    </row>
    <row r="9" customFormat="false" ht="9.75" hidden="false" customHeight="true" outlineLevel="0" collapsed="false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9"/>
      <c r="M9" s="9"/>
      <c r="N9" s="10"/>
      <c r="O9" s="10"/>
      <c r="P9" s="10"/>
      <c r="Q9" s="9"/>
    </row>
    <row r="10" customFormat="false" ht="18" hidden="false" customHeight="true" outlineLevel="0" collapsed="false">
      <c r="A10" s="6"/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6"/>
      <c r="L10" s="9"/>
      <c r="M10" s="9"/>
      <c r="N10" s="10"/>
      <c r="O10" s="10"/>
      <c r="P10" s="10"/>
      <c r="Q10" s="9"/>
    </row>
    <row r="11" customFormat="false" ht="27" hidden="false" customHeight="true" outlineLevel="0" collapsed="false">
      <c r="A11" s="21"/>
      <c r="B11" s="22" t="s">
        <v>14</v>
      </c>
      <c r="C11" s="23" t="s">
        <v>15</v>
      </c>
      <c r="D11" s="23" t="s">
        <v>16</v>
      </c>
      <c r="E11" s="23" t="s">
        <v>17</v>
      </c>
      <c r="F11" s="23" t="s">
        <v>18</v>
      </c>
      <c r="G11" s="23" t="s">
        <v>19</v>
      </c>
      <c r="H11" s="23" t="s">
        <v>20</v>
      </c>
      <c r="I11" s="23" t="s">
        <v>21</v>
      </c>
      <c r="J11" s="24" t="s">
        <v>22</v>
      </c>
      <c r="K11" s="21"/>
      <c r="L11" s="25"/>
      <c r="M11" s="25"/>
      <c r="N11" s="26"/>
      <c r="O11" s="26"/>
      <c r="P11" s="26"/>
      <c r="Q11" s="25"/>
    </row>
    <row r="12" customFormat="false" ht="11.5" hidden="false" customHeight="true" outlineLevel="0" collapsed="false">
      <c r="A12" s="12"/>
      <c r="B12" s="27" t="n">
        <f aca="false">IF(SUM(O192)=1,E7,"")</f>
        <v>0</v>
      </c>
      <c r="C12" s="28" t="str">
        <f aca="false">VLOOKUP(O192,M192:N203,2)</f>
        <v>Jan</v>
      </c>
      <c r="D12" s="15" t="str">
        <f aca="false">IF(ISTEXT(J4),"",E4)</f>
        <v/>
      </c>
      <c r="E12" s="15" t="str">
        <f aca="false">IF(ISTEXT(J$5),"",J$5)</f>
        <v/>
      </c>
      <c r="F12" s="15" t="str">
        <f aca="false">IF(ISTEXT(J$4),"",E12-G12)</f>
        <v/>
      </c>
      <c r="G12" s="15" t="str">
        <f aca="false">IF(ISTEXT(J$4),"",ROUND(D12*(E$5/12),2))</f>
        <v/>
      </c>
      <c r="H12" s="15" t="str">
        <f aca="false">IF(ISTEXT($J$4),"",SUM(F$12:F12))</f>
        <v/>
      </c>
      <c r="I12" s="15" t="str">
        <f aca="false">IF(ISTEXT($J$4),"",SUM(G$12:G12))</f>
        <v/>
      </c>
      <c r="J12" s="15" t="str">
        <f aca="false">IF(ISTEXT(J$4),"",D12-F12)</f>
        <v/>
      </c>
      <c r="K12" s="12"/>
      <c r="L12" s="16"/>
      <c r="M12" s="16"/>
      <c r="N12" s="17"/>
      <c r="O12" s="17"/>
      <c r="P12" s="17"/>
      <c r="Q12" s="16"/>
    </row>
    <row r="13" customFormat="false" ht="11.5" hidden="false" customHeight="true" outlineLevel="0" collapsed="false">
      <c r="A13" s="12"/>
      <c r="B13" s="27" t="str">
        <f aca="false">IF(O193=1,E7+1,"")</f>
        <v/>
      </c>
      <c r="C13" s="28" t="str">
        <f aca="false">VLOOKUP(O193,M192:N203,2)</f>
        <v>Feb</v>
      </c>
      <c r="D13" s="15" t="str">
        <f aca="false">IF(ISTEXT(J$4),"",J12)</f>
        <v/>
      </c>
      <c r="E13" s="15" t="str">
        <f aca="false">IF(ISTEXT(J$5),"",J$5)</f>
        <v/>
      </c>
      <c r="F13" s="15" t="str">
        <f aca="false">IF(ISTEXT(J$4),"",E13-G13)</f>
        <v/>
      </c>
      <c r="G13" s="15" t="str">
        <f aca="false">IF(ISTEXT(J$4),"",ROUND(D13*(E$5/12),2))</f>
        <v/>
      </c>
      <c r="H13" s="15" t="str">
        <f aca="false">IF(ISTEXT($J$4),"",SUM(F$12:F13))</f>
        <v/>
      </c>
      <c r="I13" s="15" t="str">
        <f aca="false">IF(ISTEXT($J$4),"",SUM(G$12:G13))</f>
        <v/>
      </c>
      <c r="J13" s="15" t="str">
        <f aca="false">IF(ISTEXT(J$4),"",D13-F13)</f>
        <v/>
      </c>
      <c r="K13" s="12"/>
      <c r="L13" s="16"/>
      <c r="M13" s="16"/>
      <c r="N13" s="17"/>
      <c r="O13" s="17"/>
      <c r="P13" s="17"/>
      <c r="Q13" s="16"/>
    </row>
    <row r="14" customFormat="false" ht="11.5" hidden="false" customHeight="true" outlineLevel="0" collapsed="false">
      <c r="A14" s="12"/>
      <c r="B14" s="27" t="str">
        <f aca="false">IF(O194=1,E7+1,"")</f>
        <v/>
      </c>
      <c r="C14" s="28" t="str">
        <f aca="false">VLOOKUP(O194,M192:N203,2)</f>
        <v>Mar</v>
      </c>
      <c r="D14" s="15" t="str">
        <f aca="false">IF(ISTEXT(J$4),"",J13)</f>
        <v/>
      </c>
      <c r="E14" s="15" t="str">
        <f aca="false">IF(ISTEXT(J$5),"",J$5)</f>
        <v/>
      </c>
      <c r="F14" s="15" t="str">
        <f aca="false">IF(ISTEXT(J$4),"",E14-G14)</f>
        <v/>
      </c>
      <c r="G14" s="15" t="str">
        <f aca="false">IF(ISTEXT(J$4),"",ROUND(D14*(E$5/12),2))</f>
        <v/>
      </c>
      <c r="H14" s="15" t="str">
        <f aca="false">IF(ISTEXT($J$4),"",SUM(F$12:F14))</f>
        <v/>
      </c>
      <c r="I14" s="15" t="str">
        <f aca="false">IF(ISTEXT($J$4),"",SUM(G$12:G14))</f>
        <v/>
      </c>
      <c r="J14" s="15" t="str">
        <f aca="false">IF(ISTEXT(J$4),"",D14-F14)</f>
        <v/>
      </c>
      <c r="K14" s="12"/>
      <c r="L14" s="16"/>
      <c r="M14" s="16"/>
      <c r="N14" s="17"/>
      <c r="O14" s="17"/>
      <c r="P14" s="17"/>
      <c r="Q14" s="16"/>
    </row>
    <row r="15" customFormat="false" ht="11.5" hidden="false" customHeight="true" outlineLevel="0" collapsed="false">
      <c r="A15" s="12"/>
      <c r="B15" s="27" t="str">
        <f aca="false">IF(O195=1,E7+1,"")</f>
        <v/>
      </c>
      <c r="C15" s="28" t="str">
        <f aca="false">VLOOKUP(O195,M192:N203,2)</f>
        <v>Apr</v>
      </c>
      <c r="D15" s="15" t="str">
        <f aca="false">IF(ISTEXT(J$4),"",J14)</f>
        <v/>
      </c>
      <c r="E15" s="15" t="str">
        <f aca="false">IF(ISTEXT(J$5),"",J$5)</f>
        <v/>
      </c>
      <c r="F15" s="15" t="str">
        <f aca="false">IF(ISTEXT(J$4),"",E15-G15)</f>
        <v/>
      </c>
      <c r="G15" s="15" t="str">
        <f aca="false">IF(ISTEXT(J$4),"",ROUND(D15*(E$5/12),2))</f>
        <v/>
      </c>
      <c r="H15" s="15" t="str">
        <f aca="false">IF(ISTEXT($J$4),"",SUM(F$12:F15))</f>
        <v/>
      </c>
      <c r="I15" s="15" t="str">
        <f aca="false">IF(ISTEXT($J$4),"",SUM(G$12:G15))</f>
        <v/>
      </c>
      <c r="J15" s="15" t="str">
        <f aca="false">IF(ISTEXT(J$4),"",D15-F15)</f>
        <v/>
      </c>
      <c r="K15" s="12"/>
      <c r="L15" s="16"/>
      <c r="M15" s="16"/>
      <c r="N15" s="17"/>
      <c r="O15" s="17"/>
      <c r="P15" s="17"/>
      <c r="Q15" s="16"/>
    </row>
    <row r="16" customFormat="false" ht="11.5" hidden="false" customHeight="true" outlineLevel="0" collapsed="false">
      <c r="A16" s="12"/>
      <c r="B16" s="27" t="str">
        <f aca="false">IF(O196=1,E7+1,"")</f>
        <v/>
      </c>
      <c r="C16" s="28" t="str">
        <f aca="false">VLOOKUP(O196,M192:N203,2)</f>
        <v>May</v>
      </c>
      <c r="D16" s="15" t="str">
        <f aca="false">IF(ISTEXT(J$4),"",J15)</f>
        <v/>
      </c>
      <c r="E16" s="15" t="str">
        <f aca="false">IF(ISTEXT(J$5),"",J$5)</f>
        <v/>
      </c>
      <c r="F16" s="15" t="str">
        <f aca="false">IF(ISTEXT(J$4),"",E16-G16)</f>
        <v/>
      </c>
      <c r="G16" s="15" t="str">
        <f aca="false">IF(ISTEXT(J$4),"",ROUND(D16*(E$5/12),2))</f>
        <v/>
      </c>
      <c r="H16" s="15" t="str">
        <f aca="false">IF(ISTEXT($J$4),"",SUM(F$12:F16))</f>
        <v/>
      </c>
      <c r="I16" s="15" t="str">
        <f aca="false">IF(ISTEXT($J$4),"",SUM(G$12:G16))</f>
        <v/>
      </c>
      <c r="J16" s="15" t="str">
        <f aca="false">IF(ISTEXT(J$4),"",D16-F16)</f>
        <v/>
      </c>
      <c r="K16" s="12"/>
      <c r="L16" s="16"/>
      <c r="M16" s="16"/>
      <c r="N16" s="17"/>
      <c r="O16" s="17"/>
      <c r="P16" s="17"/>
      <c r="Q16" s="16"/>
    </row>
    <row r="17" customFormat="false" ht="11.5" hidden="false" customHeight="true" outlineLevel="0" collapsed="false">
      <c r="A17" s="12"/>
      <c r="B17" s="27" t="str">
        <f aca="false">IF(O197=1,E7+1,"")</f>
        <v/>
      </c>
      <c r="C17" s="28" t="str">
        <f aca="false">VLOOKUP(O197,M192:N203,2)</f>
        <v>Jun</v>
      </c>
      <c r="D17" s="15" t="str">
        <f aca="false">IF(ISTEXT(J$4),"",J16)</f>
        <v/>
      </c>
      <c r="E17" s="15" t="str">
        <f aca="false">IF(ISTEXT(J$5),"",J$5)</f>
        <v/>
      </c>
      <c r="F17" s="15" t="str">
        <f aca="false">IF(ISTEXT(J$4),"",E17-G17)</f>
        <v/>
      </c>
      <c r="G17" s="15" t="str">
        <f aca="false">IF(ISTEXT(J$4),"",ROUND(D17*(E$5/12),2))</f>
        <v/>
      </c>
      <c r="H17" s="15" t="str">
        <f aca="false">IF(ISTEXT($J$4),"",SUM(F$12:F17))</f>
        <v/>
      </c>
      <c r="I17" s="15" t="str">
        <f aca="false">IF(ISTEXT($J$4),"",SUM(G$12:G17))</f>
        <v/>
      </c>
      <c r="J17" s="15" t="str">
        <f aca="false">IF(ISTEXT(J$4),"",D17-F17)</f>
        <v/>
      </c>
      <c r="K17" s="12"/>
      <c r="L17" s="16"/>
      <c r="M17" s="16"/>
      <c r="N17" s="17"/>
      <c r="O17" s="17"/>
      <c r="P17" s="17"/>
      <c r="Q17" s="16"/>
    </row>
    <row r="18" customFormat="false" ht="11.5" hidden="false" customHeight="true" outlineLevel="0" collapsed="false">
      <c r="A18" s="12"/>
      <c r="B18" s="27" t="str">
        <f aca="false">IF(O198=1,E7+1,"")</f>
        <v/>
      </c>
      <c r="C18" s="28" t="str">
        <f aca="false">VLOOKUP(O198,M192:N203,2)</f>
        <v>Jul</v>
      </c>
      <c r="D18" s="15" t="str">
        <f aca="false">IF(ISTEXT(J$4),"",J17)</f>
        <v/>
      </c>
      <c r="E18" s="15" t="str">
        <f aca="false">IF(ISTEXT(J$5),"",J$5)</f>
        <v/>
      </c>
      <c r="F18" s="15" t="str">
        <f aca="false">IF(ISTEXT(J$4),"",E18-G18)</f>
        <v/>
      </c>
      <c r="G18" s="15" t="str">
        <f aca="false">IF(ISTEXT(J$4),"",ROUND(D18*(E$5/12),2))</f>
        <v/>
      </c>
      <c r="H18" s="15" t="str">
        <f aca="false">IF(ISTEXT($J$4),"",SUM(F$12:F18))</f>
        <v/>
      </c>
      <c r="I18" s="15" t="str">
        <f aca="false">IF(ISTEXT($J$4),"",SUM(G$12:G18))</f>
        <v/>
      </c>
      <c r="J18" s="15" t="str">
        <f aca="false">IF(ISTEXT(J$4),"",D18-F18)</f>
        <v/>
      </c>
      <c r="K18" s="12"/>
      <c r="L18" s="16"/>
      <c r="M18" s="16"/>
      <c r="N18" s="17"/>
      <c r="O18" s="17"/>
      <c r="P18" s="17"/>
      <c r="Q18" s="16"/>
    </row>
    <row r="19" customFormat="false" ht="11.5" hidden="false" customHeight="true" outlineLevel="0" collapsed="false">
      <c r="A19" s="12"/>
      <c r="B19" s="27" t="str">
        <f aca="false">IF(O199=1,E7+1,"")</f>
        <v/>
      </c>
      <c r="C19" s="28" t="str">
        <f aca="false">VLOOKUP(O199,M192:N203,2)</f>
        <v>Aug</v>
      </c>
      <c r="D19" s="15" t="str">
        <f aca="false">IF(ISTEXT(J$4),"",J18)</f>
        <v/>
      </c>
      <c r="E19" s="15" t="str">
        <f aca="false">IF(ISTEXT(J$5),"",J$5)</f>
        <v/>
      </c>
      <c r="F19" s="15" t="str">
        <f aca="false">IF(ISTEXT(J$4),"",E19-G19)</f>
        <v/>
      </c>
      <c r="G19" s="15" t="str">
        <f aca="false">IF(ISTEXT(J$4),"",ROUND(D19*(E$5/12),2))</f>
        <v/>
      </c>
      <c r="H19" s="15" t="str">
        <f aca="false">IF(ISTEXT($J$4),"",SUM(F$12:F19))</f>
        <v/>
      </c>
      <c r="I19" s="15" t="str">
        <f aca="false">IF(ISTEXT($J$4),"",SUM(G$12:G19))</f>
        <v/>
      </c>
      <c r="J19" s="15" t="str">
        <f aca="false">IF(ISTEXT(J$4),"",D19-F19)</f>
        <v/>
      </c>
      <c r="K19" s="12"/>
      <c r="L19" s="16"/>
      <c r="M19" s="16"/>
      <c r="N19" s="17"/>
      <c r="O19" s="17"/>
      <c r="P19" s="17"/>
      <c r="Q19" s="16"/>
    </row>
    <row r="20" customFormat="false" ht="11.5" hidden="false" customHeight="true" outlineLevel="0" collapsed="false">
      <c r="A20" s="12"/>
      <c r="B20" s="27" t="str">
        <f aca="false">IF(O200=1,E7+1,"")</f>
        <v/>
      </c>
      <c r="C20" s="28" t="str">
        <f aca="false">VLOOKUP(O200,M192:N203,2)</f>
        <v>Sep</v>
      </c>
      <c r="D20" s="15" t="str">
        <f aca="false">IF(ISTEXT(J$4),"",J19)</f>
        <v/>
      </c>
      <c r="E20" s="15" t="str">
        <f aca="false">IF(ISTEXT(J$5),"",J$5)</f>
        <v/>
      </c>
      <c r="F20" s="15" t="str">
        <f aca="false">IF(ISTEXT(J$4),"",E20-G20)</f>
        <v/>
      </c>
      <c r="G20" s="15" t="str">
        <f aca="false">IF(ISTEXT(J$4),"",ROUND(D20*(E$5/12),2))</f>
        <v/>
      </c>
      <c r="H20" s="15" t="str">
        <f aca="false">IF(ISTEXT($J$4),"",SUM(F$12:F20))</f>
        <v/>
      </c>
      <c r="I20" s="15" t="str">
        <f aca="false">IF(ISTEXT($J$4),"",SUM(G$12:G20))</f>
        <v/>
      </c>
      <c r="J20" s="15" t="str">
        <f aca="false">IF(ISTEXT(J$4),"",D20-F20)</f>
        <v/>
      </c>
      <c r="K20" s="12"/>
      <c r="L20" s="16"/>
      <c r="M20" s="16"/>
      <c r="N20" s="17"/>
      <c r="O20" s="17"/>
      <c r="P20" s="17"/>
      <c r="Q20" s="16"/>
    </row>
    <row r="21" customFormat="false" ht="11.5" hidden="false" customHeight="true" outlineLevel="0" collapsed="false">
      <c r="A21" s="12"/>
      <c r="B21" s="27" t="str">
        <f aca="false">IF(O201=1,E7+1,"")</f>
        <v/>
      </c>
      <c r="C21" s="27" t="str">
        <f aca="false">VLOOKUP(O201,M192:N203,2)</f>
        <v>Oct</v>
      </c>
      <c r="D21" s="15" t="str">
        <f aca="false">IF(ISTEXT(J$4),"",J20)</f>
        <v/>
      </c>
      <c r="E21" s="15" t="str">
        <f aca="false">IF(ISTEXT(J$5),"",J$5)</f>
        <v/>
      </c>
      <c r="F21" s="15" t="str">
        <f aca="false">IF(ISTEXT(J$4),"",E21-G21)</f>
        <v/>
      </c>
      <c r="G21" s="15" t="str">
        <f aca="false">IF(ISTEXT(J$4),"",ROUND(D21*(E$5/12),2))</f>
        <v/>
      </c>
      <c r="H21" s="15" t="str">
        <f aca="false">IF(ISTEXT($J$4),"",SUM(F$12:F21))</f>
        <v/>
      </c>
      <c r="I21" s="15" t="str">
        <f aca="false">IF(ISTEXT($J$4),"",SUM(G$12:G21))</f>
        <v/>
      </c>
      <c r="J21" s="15" t="str">
        <f aca="false">IF(ISTEXT(J$4),"",D21-F21)</f>
        <v/>
      </c>
      <c r="K21" s="12"/>
      <c r="L21" s="16"/>
      <c r="M21" s="16"/>
      <c r="N21" s="17"/>
      <c r="O21" s="17"/>
      <c r="P21" s="17"/>
      <c r="Q21" s="16"/>
    </row>
    <row r="22" customFormat="false" ht="11.5" hidden="false" customHeight="true" outlineLevel="0" collapsed="false">
      <c r="A22" s="12"/>
      <c r="B22" s="27" t="str">
        <f aca="false">IF(O202=1,E7+1,"")</f>
        <v/>
      </c>
      <c r="C22" s="28" t="str">
        <f aca="false">VLOOKUP(O202,M192:N203,2)</f>
        <v>Nov</v>
      </c>
      <c r="D22" s="15" t="str">
        <f aca="false">IF(ISTEXT(J$4),"",J21)</f>
        <v/>
      </c>
      <c r="E22" s="15" t="str">
        <f aca="false">IF(ISTEXT(J$5),"",J$5)</f>
        <v/>
      </c>
      <c r="F22" s="15" t="str">
        <f aca="false">IF(ISTEXT(J$4),"",E22-G22)</f>
        <v/>
      </c>
      <c r="G22" s="15" t="str">
        <f aca="false">IF(ISTEXT(J$4),"",ROUND(D22*(E$5/12),2))</f>
        <v/>
      </c>
      <c r="H22" s="15" t="str">
        <f aca="false">IF(ISTEXT($J$4),"",SUM(F$12:F22))</f>
        <v/>
      </c>
      <c r="I22" s="15" t="str">
        <f aca="false">IF(ISTEXT($J$4),"",SUM(G$12:G22))</f>
        <v/>
      </c>
      <c r="J22" s="15" t="str">
        <f aca="false">IF(ISTEXT(J$4),"",D22-F22)</f>
        <v/>
      </c>
      <c r="K22" s="12"/>
      <c r="L22" s="16"/>
      <c r="M22" s="16"/>
      <c r="N22" s="17"/>
      <c r="O22" s="17"/>
      <c r="P22" s="17"/>
      <c r="Q22" s="16"/>
    </row>
    <row r="23" customFormat="false" ht="11.5" hidden="false" customHeight="true" outlineLevel="0" collapsed="false">
      <c r="A23" s="12"/>
      <c r="B23" s="27" t="str">
        <f aca="false">IF(O203=1,E7+1,"")</f>
        <v/>
      </c>
      <c r="C23" s="28" t="str">
        <f aca="false">VLOOKUP(O203,M192:N203,2)</f>
        <v>Dec</v>
      </c>
      <c r="D23" s="15" t="str">
        <f aca="false">IF(ISTEXT(J$4),"",J22)</f>
        <v/>
      </c>
      <c r="E23" s="15" t="str">
        <f aca="false">IF(ISTEXT(J$5),"",J$5)</f>
        <v/>
      </c>
      <c r="F23" s="15" t="str">
        <f aca="false">IF(ISTEXT(J$4),"",E23-G23)</f>
        <v/>
      </c>
      <c r="G23" s="15" t="str">
        <f aca="false">IF(ISTEXT(J$4),"",ROUND(D23*(E$5/12),2))</f>
        <v/>
      </c>
      <c r="H23" s="15" t="str">
        <f aca="false">IF(ISTEXT($J$4),"",SUM(F$12:F23))</f>
        <v/>
      </c>
      <c r="I23" s="15" t="str">
        <f aca="false">IF(ISTEXT($J$4),"",SUM(G$12:G23))</f>
        <v/>
      </c>
      <c r="J23" s="15" t="str">
        <f aca="false">IF(ISTEXT(J$4),"",D23-F23)</f>
        <v/>
      </c>
      <c r="K23" s="12"/>
      <c r="L23" s="16"/>
      <c r="M23" s="16"/>
      <c r="N23" s="17"/>
      <c r="O23" s="17"/>
      <c r="P23" s="17"/>
      <c r="Q23" s="16"/>
    </row>
    <row r="24" customFormat="false" ht="9.75" hidden="false" customHeight="true" outlineLevel="0" collapsed="false">
      <c r="A24" s="6"/>
      <c r="B24" s="6"/>
      <c r="C24" s="6"/>
      <c r="D24" s="29"/>
      <c r="E24" s="6"/>
      <c r="F24" s="6"/>
      <c r="G24" s="6"/>
      <c r="H24" s="6"/>
      <c r="I24" s="6"/>
      <c r="J24" s="6"/>
      <c r="K24" s="6"/>
      <c r="L24" s="9"/>
      <c r="M24" s="9"/>
      <c r="N24" s="10"/>
      <c r="O24" s="10"/>
      <c r="P24" s="10"/>
      <c r="Q24" s="9"/>
    </row>
    <row r="25" customFormat="false" ht="18" hidden="false" customHeight="true" outlineLevel="0" collapsed="false">
      <c r="A25" s="6"/>
      <c r="B25" s="11" t="s">
        <v>23</v>
      </c>
      <c r="C25" s="11"/>
      <c r="D25" s="11"/>
      <c r="E25" s="11"/>
      <c r="F25" s="11"/>
      <c r="G25" s="11"/>
      <c r="H25" s="11"/>
      <c r="I25" s="11"/>
      <c r="J25" s="6"/>
      <c r="K25" s="6"/>
      <c r="L25" s="9"/>
      <c r="M25" s="9"/>
      <c r="N25" s="10"/>
      <c r="O25" s="10"/>
      <c r="P25" s="10"/>
      <c r="Q25" s="9"/>
    </row>
    <row r="26" customFormat="false" ht="27" hidden="false" customHeight="true" outlineLevel="0" collapsed="false">
      <c r="A26" s="21"/>
      <c r="B26" s="22" t="s">
        <v>14</v>
      </c>
      <c r="C26" s="23" t="s">
        <v>16</v>
      </c>
      <c r="D26" s="23" t="s">
        <v>24</v>
      </c>
      <c r="E26" s="23" t="s">
        <v>25</v>
      </c>
      <c r="F26" s="23" t="s">
        <v>26</v>
      </c>
      <c r="G26" s="30" t="s">
        <v>20</v>
      </c>
      <c r="H26" s="23" t="s">
        <v>21</v>
      </c>
      <c r="I26" s="31" t="s">
        <v>22</v>
      </c>
      <c r="J26" s="25"/>
      <c r="K26" s="21"/>
      <c r="L26" s="25"/>
      <c r="M26" s="25"/>
      <c r="N26" s="26"/>
      <c r="O26" s="26"/>
      <c r="P26" s="26"/>
      <c r="Q26" s="25"/>
    </row>
    <row r="27" customFormat="false" ht="11.5" hidden="false" customHeight="true" outlineLevel="0" collapsed="false">
      <c r="A27" s="12"/>
      <c r="B27" s="27" t="str">
        <f aca="false">IF(NOT(ISNUMBER(E7)),"",IF(C12="Jan",1+E7,MAX(B12:B23)))</f>
        <v/>
      </c>
      <c r="C27" s="32" t="str">
        <f aca="false">IF(ISTEXT(B27),"",INDEX(J12:J23,13-O192,1))</f>
        <v/>
      </c>
      <c r="D27" s="32" t="str">
        <f aca="false">IF(ISTEXT(B27),"",J$5*12)</f>
        <v/>
      </c>
      <c r="E27" s="32" t="str">
        <f aca="false">IF(ISTEXT(B27),"",C27-I27)</f>
        <v/>
      </c>
      <c r="F27" s="32" t="str">
        <f aca="false">IF(ISTEXT(B27),"",D27-E27)</f>
        <v/>
      </c>
      <c r="G27" s="32" t="str">
        <f aca="false">IF(ISTEXT(B27),"",E4-I27)</f>
        <v/>
      </c>
      <c r="H27" s="32" t="str">
        <f aca="false">IF(ISTEXT(B27),"",IF(Q212&lt;12,(24-Q212)*J5-G27,24*J5-G27))</f>
        <v/>
      </c>
      <c r="I27" s="32" t="str">
        <f aca="false">IF(ISTEXT(B27),"",IF(B27=Q$211,0,IF(ISTEXT(B27),"",PV(E$5/12,N205,-J$5))))</f>
        <v/>
      </c>
      <c r="J27" s="16"/>
      <c r="K27" s="12"/>
      <c r="L27" s="16"/>
      <c r="M27" s="16"/>
      <c r="N27" s="17"/>
      <c r="O27" s="17"/>
      <c r="P27" s="17"/>
      <c r="Q27" s="16"/>
    </row>
    <row r="28" customFormat="false" ht="11.5" hidden="false" customHeight="true" outlineLevel="0" collapsed="false">
      <c r="A28" s="12"/>
      <c r="B28" s="27" t="str">
        <f aca="false">IF(ISTEXT(B27),"",IF(MAX(B$27:B27)=Q$211,"",B27+1))</f>
        <v/>
      </c>
      <c r="C28" s="32" t="str">
        <f aca="false">IF(ISTEXT(B28),"",I27)</f>
        <v/>
      </c>
      <c r="D28" s="32" t="str">
        <f aca="false">IF(ISTEXT(B28),"",J$5*MIN(12,N205))</f>
        <v/>
      </c>
      <c r="E28" s="32" t="str">
        <f aca="false">IF(ISTEXT(B28),"",C28-I28)</f>
        <v/>
      </c>
      <c r="F28" s="32" t="str">
        <f aca="false">IF(ISTEXT(B28),"",D28-E28)</f>
        <v/>
      </c>
      <c r="G28" s="32" t="str">
        <f aca="false">IF(ISTEXT(B28),"",G27+E28)</f>
        <v/>
      </c>
      <c r="H28" s="32" t="str">
        <f aca="false">IF(ISTEXT(C28),"",H27+F28)</f>
        <v/>
      </c>
      <c r="I28" s="32" t="str">
        <f aca="false">IF(ISTEXT(B28),"",IF(B28=Q$211,0,IF(ISTEXT(B28),"",PV(E$5/12,N206,-J$5))))</f>
        <v/>
      </c>
      <c r="J28" s="16"/>
      <c r="K28" s="12"/>
      <c r="L28" s="16"/>
      <c r="M28" s="16"/>
      <c r="N28" s="17"/>
      <c r="O28" s="17"/>
      <c r="P28" s="17"/>
      <c r="Q28" s="16"/>
    </row>
    <row r="29" customFormat="false" ht="11.5" hidden="false" customHeight="true" outlineLevel="0" collapsed="false">
      <c r="A29" s="12"/>
      <c r="B29" s="27" t="str">
        <f aca="false">IF(ISTEXT(B28),"",IF(MAX(B$27:B28)=Q$211,"",B28+1))</f>
        <v/>
      </c>
      <c r="C29" s="32" t="str">
        <f aca="false">IF(ISTEXT(B29),"",I28)</f>
        <v/>
      </c>
      <c r="D29" s="32" t="str">
        <f aca="false">IF(ISTEXT(B29),"",J$5*MIN(12,N206))</f>
        <v/>
      </c>
      <c r="E29" s="32" t="str">
        <f aca="false">IF(ISTEXT(B29),"",C29-I29)</f>
        <v/>
      </c>
      <c r="F29" s="32" t="str">
        <f aca="false">IF(ISTEXT(B29),"",D29-E29)</f>
        <v/>
      </c>
      <c r="G29" s="32" t="str">
        <f aca="false">IF(ISTEXT(B29),"",G28+E29)</f>
        <v/>
      </c>
      <c r="H29" s="32" t="str">
        <f aca="false">IF(ISTEXT(C29),"",H28+F29)</f>
        <v/>
      </c>
      <c r="I29" s="32" t="str">
        <f aca="false">IF(ISTEXT(B29),"",IF(B29=Q$211,0,IF(ISTEXT(B29),"",PV(E$5/12,N207,-J$5))))</f>
        <v/>
      </c>
      <c r="J29" s="16"/>
      <c r="K29" s="12"/>
      <c r="L29" s="16"/>
      <c r="M29" s="16"/>
      <c r="N29" s="17"/>
      <c r="O29" s="17"/>
      <c r="P29" s="17"/>
      <c r="Q29" s="16"/>
    </row>
    <row r="30" customFormat="false" ht="11.5" hidden="false" customHeight="true" outlineLevel="0" collapsed="false">
      <c r="A30" s="12"/>
      <c r="B30" s="27" t="str">
        <f aca="false">IF(ISTEXT(B29),"",IF(MAX(B$27:B29)=Q$211,"",B29+1))</f>
        <v/>
      </c>
      <c r="C30" s="32" t="str">
        <f aca="false">IF(ISTEXT(B30),"",I29)</f>
        <v/>
      </c>
      <c r="D30" s="32" t="str">
        <f aca="false">IF(ISTEXT(B30),"",J$5*MIN(12,N207))</f>
        <v/>
      </c>
      <c r="E30" s="32" t="str">
        <f aca="false">IF(ISTEXT(B30),"",C30-I30)</f>
        <v/>
      </c>
      <c r="F30" s="32" t="str">
        <f aca="false">IF(ISTEXT(B30),"",D30-E30)</f>
        <v/>
      </c>
      <c r="G30" s="32" t="str">
        <f aca="false">IF(ISTEXT(B30),"",G29+E30)</f>
        <v/>
      </c>
      <c r="H30" s="32" t="str">
        <f aca="false">IF(ISTEXT(C30),"",H29+F30)</f>
        <v/>
      </c>
      <c r="I30" s="32" t="str">
        <f aca="false">IF(ISTEXT(B30),"",IF(B30=Q$211,0,IF(ISTEXT(B30),"",PV(E$5/12,N208,-J$5))))</f>
        <v/>
      </c>
      <c r="J30" s="16"/>
      <c r="K30" s="12"/>
      <c r="L30" s="16"/>
      <c r="M30" s="16"/>
      <c r="N30" s="17"/>
      <c r="O30" s="17"/>
      <c r="P30" s="17"/>
      <c r="Q30" s="16"/>
    </row>
    <row r="31" customFormat="false" ht="11.5" hidden="false" customHeight="true" outlineLevel="0" collapsed="false">
      <c r="A31" s="12"/>
      <c r="B31" s="27" t="str">
        <f aca="false">IF(ISTEXT(B30),"",IF(MAX(B$27:B30)=Q$211,"",B30+1))</f>
        <v/>
      </c>
      <c r="C31" s="32" t="str">
        <f aca="false">IF(ISTEXT(B31),"",I30)</f>
        <v/>
      </c>
      <c r="D31" s="32" t="str">
        <f aca="false">IF(ISTEXT(B31),"",J$5*MIN(12,N208))</f>
        <v/>
      </c>
      <c r="E31" s="32" t="str">
        <f aca="false">IF(ISTEXT(B31),"",C31-I31)</f>
        <v/>
      </c>
      <c r="F31" s="32" t="str">
        <f aca="false">IF(ISTEXT(B31),"",D31-E31)</f>
        <v/>
      </c>
      <c r="G31" s="32" t="str">
        <f aca="false">IF(ISTEXT(B31),"",G30+E31)</f>
        <v/>
      </c>
      <c r="H31" s="32" t="str">
        <f aca="false">IF(ISTEXT(C31),"",H30+F31)</f>
        <v/>
      </c>
      <c r="I31" s="32" t="str">
        <f aca="false">IF(ISTEXT(B31),"",IF(B31=Q$211,0,IF(ISTEXT(B31),"",PV(E$5/12,N209,-J$5))))</f>
        <v/>
      </c>
      <c r="J31" s="16"/>
      <c r="K31" s="12"/>
      <c r="L31" s="16"/>
      <c r="M31" s="16"/>
      <c r="N31" s="17"/>
      <c r="O31" s="17"/>
      <c r="P31" s="17"/>
      <c r="Q31" s="16"/>
    </row>
    <row r="32" customFormat="false" ht="11.5" hidden="false" customHeight="true" outlineLevel="0" collapsed="false">
      <c r="A32" s="12"/>
      <c r="B32" s="27" t="str">
        <f aca="false">IF(ISTEXT(B31),"",IF(MAX(B$27:B31)=Q$211,"",B31+1))</f>
        <v/>
      </c>
      <c r="C32" s="32" t="str">
        <f aca="false">IF(ISTEXT(B32),"",I31)</f>
        <v/>
      </c>
      <c r="D32" s="32" t="str">
        <f aca="false">IF(ISTEXT(B32),"",J$5*MIN(12,N209))</f>
        <v/>
      </c>
      <c r="E32" s="32" t="str">
        <f aca="false">IF(ISTEXT(B32),"",C32-I32)</f>
        <v/>
      </c>
      <c r="F32" s="32" t="str">
        <f aca="false">IF(ISTEXT(B32),"",D32-E32)</f>
        <v/>
      </c>
      <c r="G32" s="32" t="str">
        <f aca="false">IF(ISTEXT(B32),"",G31+E32)</f>
        <v/>
      </c>
      <c r="H32" s="32" t="str">
        <f aca="false">IF(ISTEXT(C32),"",H31+F32)</f>
        <v/>
      </c>
      <c r="I32" s="32" t="str">
        <f aca="false">IF(ISTEXT(B32),"",IF(B32=Q$211,0,IF(ISTEXT(B32),"",PV(E$5/12,N210,-J$5))))</f>
        <v/>
      </c>
      <c r="J32" s="16"/>
      <c r="K32" s="12"/>
      <c r="L32" s="16"/>
      <c r="M32" s="16"/>
      <c r="N32" s="17"/>
      <c r="O32" s="17"/>
      <c r="P32" s="17"/>
      <c r="Q32" s="16"/>
    </row>
    <row r="33" customFormat="false" ht="11.5" hidden="false" customHeight="true" outlineLevel="0" collapsed="false">
      <c r="A33" s="12"/>
      <c r="B33" s="27" t="str">
        <f aca="false">IF(ISTEXT(B32),"",IF(MAX(B$27:B32)=Q$211,"",B32+1))</f>
        <v/>
      </c>
      <c r="C33" s="32" t="str">
        <f aca="false">IF(ISTEXT(B33),"",I32)</f>
        <v/>
      </c>
      <c r="D33" s="32" t="str">
        <f aca="false">IF(ISTEXT(B33),"",J$5*MIN(12,N210))</f>
        <v/>
      </c>
      <c r="E33" s="32" t="str">
        <f aca="false">IF(ISTEXT(B33),"",C33-I33)</f>
        <v/>
      </c>
      <c r="F33" s="32" t="str">
        <f aca="false">IF(ISTEXT(B33),"",D33-E33)</f>
        <v/>
      </c>
      <c r="G33" s="32" t="str">
        <f aca="false">IF(ISTEXT(B33),"",G32+E33)</f>
        <v/>
      </c>
      <c r="H33" s="32" t="str">
        <f aca="false">IF(ISTEXT(C33),"",H32+F33)</f>
        <v/>
      </c>
      <c r="I33" s="32" t="str">
        <f aca="false">IF(ISTEXT(B33),"",IF(B33=Q$211,0,IF(ISTEXT(B33),"",PV(E$5/12,N211,-J$5))))</f>
        <v/>
      </c>
      <c r="J33" s="16"/>
      <c r="K33" s="12"/>
      <c r="L33" s="16"/>
      <c r="M33" s="16"/>
      <c r="N33" s="17"/>
      <c r="O33" s="17"/>
      <c r="P33" s="17"/>
      <c r="Q33" s="16"/>
    </row>
    <row r="34" customFormat="false" ht="11.5" hidden="false" customHeight="true" outlineLevel="0" collapsed="false">
      <c r="A34" s="12"/>
      <c r="B34" s="27" t="str">
        <f aca="false">IF(ISTEXT(B33),"",IF(MAX(B$27:B33)=Q$211,"",B33+1))</f>
        <v/>
      </c>
      <c r="C34" s="32" t="str">
        <f aca="false">IF(ISTEXT(B34),"",I33)</f>
        <v/>
      </c>
      <c r="D34" s="32" t="str">
        <f aca="false">IF(ISTEXT(B34),"",J$5*MIN(12,N211))</f>
        <v/>
      </c>
      <c r="E34" s="32" t="str">
        <f aca="false">IF(ISTEXT(B34),"",C34-I34)</f>
        <v/>
      </c>
      <c r="F34" s="32" t="str">
        <f aca="false">IF(ISTEXT(B34),"",D34-E34)</f>
        <v/>
      </c>
      <c r="G34" s="32" t="str">
        <f aca="false">IF(ISTEXT(B34),"",G33+E34)</f>
        <v/>
      </c>
      <c r="H34" s="32" t="str">
        <f aca="false">IF(ISTEXT(C34),"",H33+F34)</f>
        <v/>
      </c>
      <c r="I34" s="32" t="str">
        <f aca="false">IF(ISTEXT(B34),"",IF(B34=Q$211,0,IF(ISTEXT(B34),"",PV(E$5/12,N212,-J$5))))</f>
        <v/>
      </c>
      <c r="J34" s="16"/>
      <c r="K34" s="12"/>
      <c r="L34" s="16"/>
      <c r="M34" s="16"/>
      <c r="N34" s="17"/>
      <c r="O34" s="17"/>
      <c r="P34" s="17"/>
      <c r="Q34" s="16"/>
    </row>
    <row r="35" customFormat="false" ht="11.5" hidden="false" customHeight="true" outlineLevel="0" collapsed="false">
      <c r="A35" s="12"/>
      <c r="B35" s="27" t="str">
        <f aca="false">IF(ISTEXT(B34),"",IF(MAX(B$27:B34)=Q$211,"",B34+1))</f>
        <v/>
      </c>
      <c r="C35" s="32" t="str">
        <f aca="false">IF(ISTEXT(B35),"",I34)</f>
        <v/>
      </c>
      <c r="D35" s="32" t="str">
        <f aca="false">IF(ISTEXT(B35),"",J$5*MIN(12,N212))</f>
        <v/>
      </c>
      <c r="E35" s="32" t="str">
        <f aca="false">IF(ISTEXT(B35),"",C35-I35)</f>
        <v/>
      </c>
      <c r="F35" s="32" t="str">
        <f aca="false">IF(ISTEXT(B35),"",D35-E35)</f>
        <v/>
      </c>
      <c r="G35" s="32" t="str">
        <f aca="false">IF(ISTEXT(B35),"",G34+E35)</f>
        <v/>
      </c>
      <c r="H35" s="32" t="str">
        <f aca="false">IF(ISTEXT(C35),"",H34+F35)</f>
        <v/>
      </c>
      <c r="I35" s="32" t="str">
        <f aca="false">IF(ISTEXT(B35),"",IF(B35=Q$211,0,IF(ISTEXT(B35),"",PV(E$5/12,N213,-J$5))))</f>
        <v/>
      </c>
      <c r="J35" s="16"/>
      <c r="K35" s="12"/>
      <c r="L35" s="16"/>
      <c r="M35" s="16"/>
      <c r="N35" s="17"/>
      <c r="O35" s="17"/>
      <c r="P35" s="17"/>
      <c r="Q35" s="16"/>
    </row>
    <row r="36" customFormat="false" ht="11.5" hidden="false" customHeight="true" outlineLevel="0" collapsed="false">
      <c r="A36" s="12"/>
      <c r="B36" s="27" t="str">
        <f aca="false">IF(ISTEXT(B35),"",IF(MAX(B$27:B35)=Q$211,"",B35+1))</f>
        <v/>
      </c>
      <c r="C36" s="32" t="str">
        <f aca="false">IF(ISTEXT(B36),"",I35)</f>
        <v/>
      </c>
      <c r="D36" s="32" t="str">
        <f aca="false">IF(ISTEXT(B36),"",J$5*MIN(12,N213))</f>
        <v/>
      </c>
      <c r="E36" s="32" t="str">
        <f aca="false">IF(ISTEXT(B36),"",C36-I36)</f>
        <v/>
      </c>
      <c r="F36" s="32" t="str">
        <f aca="false">IF(ISTEXT(B36),"",D36-E36)</f>
        <v/>
      </c>
      <c r="G36" s="32" t="str">
        <f aca="false">IF(ISTEXT(B36),"",G35+E36)</f>
        <v/>
      </c>
      <c r="H36" s="32" t="str">
        <f aca="false">IF(ISTEXT(C36),"",H35+F36)</f>
        <v/>
      </c>
      <c r="I36" s="32" t="str">
        <f aca="false">IF(ISTEXT(B36),"",IF(B36=Q$211,0,IF(ISTEXT(B36),"",PV(E$5/12,N214,-J$5))))</f>
        <v/>
      </c>
      <c r="J36" s="16"/>
      <c r="K36" s="12"/>
      <c r="L36" s="16"/>
      <c r="M36" s="16"/>
      <c r="N36" s="17"/>
      <c r="O36" s="17"/>
      <c r="P36" s="17"/>
      <c r="Q36" s="16"/>
    </row>
    <row r="37" customFormat="false" ht="11.5" hidden="false" customHeight="true" outlineLevel="0" collapsed="false">
      <c r="A37" s="12"/>
      <c r="B37" s="27" t="str">
        <f aca="false">IF(ISTEXT(B36),"",IF(MAX(B$27:B36)=Q$211,"",B36+1))</f>
        <v/>
      </c>
      <c r="C37" s="32" t="str">
        <f aca="false">IF(ISTEXT(B37),"",I36)</f>
        <v/>
      </c>
      <c r="D37" s="32" t="str">
        <f aca="false">IF(ISTEXT(B37),"",J$5*MIN(12,N214))</f>
        <v/>
      </c>
      <c r="E37" s="32" t="str">
        <f aca="false">IF(ISTEXT(B37),"",C37-I37)</f>
        <v/>
      </c>
      <c r="F37" s="32" t="str">
        <f aca="false">IF(ISTEXT(B37),"",D37-E37)</f>
        <v/>
      </c>
      <c r="G37" s="32" t="str">
        <f aca="false">IF(ISTEXT(B37),"",G36+E37)</f>
        <v/>
      </c>
      <c r="H37" s="32" t="str">
        <f aca="false">IF(ISTEXT(C37),"",H36+F37)</f>
        <v/>
      </c>
      <c r="I37" s="32" t="str">
        <f aca="false">IF(ISTEXT(B37),"",IF(B37=Q$211,0,IF(ISTEXT(B37),"",PV(E$5/12,N215,-J$5))))</f>
        <v/>
      </c>
      <c r="J37" s="16"/>
      <c r="K37" s="12"/>
      <c r="L37" s="16"/>
      <c r="M37" s="16"/>
      <c r="N37" s="17"/>
      <c r="O37" s="17"/>
      <c r="P37" s="17"/>
      <c r="Q37" s="16"/>
    </row>
    <row r="38" customFormat="false" ht="11.5" hidden="false" customHeight="true" outlineLevel="0" collapsed="false">
      <c r="A38" s="12"/>
      <c r="B38" s="27" t="str">
        <f aca="false">IF(ISTEXT(B37),"",IF(MAX(B$27:B37)=Q$211,"",B37+1))</f>
        <v/>
      </c>
      <c r="C38" s="32" t="str">
        <f aca="false">IF(ISTEXT(B38),"",I37)</f>
        <v/>
      </c>
      <c r="D38" s="32" t="str">
        <f aca="false">IF(ISTEXT(B38),"",J$5*MIN(12,N215))</f>
        <v/>
      </c>
      <c r="E38" s="32" t="str">
        <f aca="false">IF(ISTEXT(B38),"",C38-I38)</f>
        <v/>
      </c>
      <c r="F38" s="32" t="str">
        <f aca="false">IF(ISTEXT(B38),"",D38-E38)</f>
        <v/>
      </c>
      <c r="G38" s="32" t="str">
        <f aca="false">IF(ISTEXT(B38),"",G37+E38)</f>
        <v/>
      </c>
      <c r="H38" s="32" t="str">
        <f aca="false">IF(ISTEXT(C38),"",H37+F38)</f>
        <v/>
      </c>
      <c r="I38" s="32" t="str">
        <f aca="false">IF(ISTEXT(B38),"",IF(B38=Q$211,0,IF(ISTEXT(B38),"",PV(E$5/12,N216,-J$5))))</f>
        <v/>
      </c>
      <c r="J38" s="16"/>
      <c r="K38" s="12"/>
      <c r="L38" s="16"/>
      <c r="M38" s="16"/>
      <c r="N38" s="17"/>
      <c r="O38" s="17"/>
      <c r="P38" s="17"/>
      <c r="Q38" s="16"/>
    </row>
    <row r="39" customFormat="false" ht="11.5" hidden="false" customHeight="true" outlineLevel="0" collapsed="false">
      <c r="A39" s="12"/>
      <c r="B39" s="27" t="str">
        <f aca="false">IF(ISTEXT(B38),"",IF(MAX(B$27:B38)=Q$211,"",B38+1))</f>
        <v/>
      </c>
      <c r="C39" s="32" t="str">
        <f aca="false">IF(ISTEXT(B39),"",I38)</f>
        <v/>
      </c>
      <c r="D39" s="32" t="str">
        <f aca="false">IF(ISTEXT(B39),"",J$5*MIN(12,N216))</f>
        <v/>
      </c>
      <c r="E39" s="32" t="str">
        <f aca="false">IF(ISTEXT(B39),"",C39-I39)</f>
        <v/>
      </c>
      <c r="F39" s="32" t="str">
        <f aca="false">IF(ISTEXT(B39),"",D39-E39)</f>
        <v/>
      </c>
      <c r="G39" s="32" t="str">
        <f aca="false">IF(ISTEXT(B39),"",G38+E39)</f>
        <v/>
      </c>
      <c r="H39" s="32" t="str">
        <f aca="false">IF(ISTEXT(C39),"",H38+F39)</f>
        <v/>
      </c>
      <c r="I39" s="32" t="str">
        <f aca="false">IF(ISTEXT(B39),"",IF(B39=Q$211,0,IF(ISTEXT(B39),"",PV(E$5/12,N217,-J$5))))</f>
        <v/>
      </c>
      <c r="J39" s="16"/>
      <c r="K39" s="12"/>
      <c r="L39" s="16"/>
      <c r="M39" s="16"/>
      <c r="N39" s="17"/>
      <c r="O39" s="17"/>
      <c r="P39" s="17"/>
      <c r="Q39" s="16"/>
    </row>
    <row r="40" customFormat="false" ht="11.5" hidden="false" customHeight="true" outlineLevel="0" collapsed="false">
      <c r="A40" s="12"/>
      <c r="B40" s="27" t="str">
        <f aca="false">IF(ISTEXT(B39),"",IF(MAX(B$27:B39)=Q$211,"",B39+1))</f>
        <v/>
      </c>
      <c r="C40" s="32" t="str">
        <f aca="false">IF(ISTEXT(B40),"",I39)</f>
        <v/>
      </c>
      <c r="D40" s="32" t="str">
        <f aca="false">IF(ISTEXT(B40),"",J$5*MIN(12,N217))</f>
        <v/>
      </c>
      <c r="E40" s="32" t="str">
        <f aca="false">IF(ISTEXT(B40),"",C40-I40)</f>
        <v/>
      </c>
      <c r="F40" s="32" t="str">
        <f aca="false">IF(ISTEXT(B40),"",D40-E40)</f>
        <v/>
      </c>
      <c r="G40" s="32" t="str">
        <f aca="false">IF(ISTEXT(B40),"",G39+E40)</f>
        <v/>
      </c>
      <c r="H40" s="32" t="str">
        <f aca="false">IF(ISTEXT(C40),"",H39+F40)</f>
        <v/>
      </c>
      <c r="I40" s="32" t="str">
        <f aca="false">IF(ISTEXT(B40),"",IF(B40=Q$211,0,IF(ISTEXT(B40),"",PV(E$5/12,N218,-J$5))))</f>
        <v/>
      </c>
      <c r="J40" s="16"/>
      <c r="K40" s="12"/>
      <c r="L40" s="16"/>
      <c r="M40" s="16"/>
      <c r="N40" s="17"/>
      <c r="O40" s="17"/>
      <c r="P40" s="17"/>
      <c r="Q40" s="16"/>
    </row>
    <row r="41" customFormat="false" ht="11.5" hidden="false" customHeight="true" outlineLevel="0" collapsed="false">
      <c r="A41" s="12"/>
      <c r="B41" s="27" t="str">
        <f aca="false">IF(ISTEXT(B40),"",IF(MAX(B$27:B40)=Q$211,"",B40+1))</f>
        <v/>
      </c>
      <c r="C41" s="32" t="str">
        <f aca="false">IF(ISTEXT(B41),"",I40)</f>
        <v/>
      </c>
      <c r="D41" s="32" t="str">
        <f aca="false">IF(ISTEXT(B41),"",J$5*MIN(12,N218))</f>
        <v/>
      </c>
      <c r="E41" s="32" t="str">
        <f aca="false">IF(ISTEXT(B41),"",C41-I41)</f>
        <v/>
      </c>
      <c r="F41" s="32" t="str">
        <f aca="false">IF(ISTEXT(B41),"",D41-E41)</f>
        <v/>
      </c>
      <c r="G41" s="32" t="str">
        <f aca="false">IF(ISTEXT(B41),"",G40+E41)</f>
        <v/>
      </c>
      <c r="H41" s="32" t="str">
        <f aca="false">IF(ISTEXT(C41),"",H40+F41)</f>
        <v/>
      </c>
      <c r="I41" s="32" t="str">
        <f aca="false">IF(ISTEXT(B41),"",IF(B41=Q$211,0,IF(ISTEXT(B41),"",PV(E$5/12,N219,-J$5))))</f>
        <v/>
      </c>
      <c r="J41" s="16"/>
      <c r="K41" s="12"/>
      <c r="L41" s="16"/>
      <c r="M41" s="16"/>
      <c r="N41" s="17"/>
      <c r="O41" s="17"/>
      <c r="P41" s="17"/>
      <c r="Q41" s="16"/>
    </row>
    <row r="42" customFormat="false" ht="11.5" hidden="false" customHeight="true" outlineLevel="0" collapsed="false">
      <c r="A42" s="12"/>
      <c r="B42" s="27" t="str">
        <f aca="false">IF(ISTEXT(B41),"",IF(MAX(B$27:B41)=Q$211,"",B41+1))</f>
        <v/>
      </c>
      <c r="C42" s="32" t="str">
        <f aca="false">IF(ISTEXT(B42),"",I41)</f>
        <v/>
      </c>
      <c r="D42" s="32" t="str">
        <f aca="false">IF(ISTEXT(B42),"",J$5*MIN(12,N219))</f>
        <v/>
      </c>
      <c r="E42" s="32" t="str">
        <f aca="false">IF(ISTEXT(B42),"",C42-I42)</f>
        <v/>
      </c>
      <c r="F42" s="32" t="str">
        <f aca="false">IF(ISTEXT(B42),"",D42-E42)</f>
        <v/>
      </c>
      <c r="G42" s="32" t="str">
        <f aca="false">IF(ISTEXT(B42),"",G41+E42)</f>
        <v/>
      </c>
      <c r="H42" s="32" t="str">
        <f aca="false">IF(ISTEXT(C42),"",H41+F42)</f>
        <v/>
      </c>
      <c r="I42" s="32" t="str">
        <f aca="false">IF(ISTEXT(B42),"",IF(B42=Q$211,0,IF(ISTEXT(B42),"",PV(E$5/12,N220,-J$5))))</f>
        <v/>
      </c>
      <c r="J42" s="16"/>
      <c r="K42" s="12"/>
      <c r="L42" s="16"/>
      <c r="M42" s="16"/>
      <c r="N42" s="17"/>
      <c r="O42" s="17"/>
      <c r="P42" s="17"/>
      <c r="Q42" s="16"/>
    </row>
    <row r="43" customFormat="false" ht="11.5" hidden="false" customHeight="true" outlineLevel="0" collapsed="false">
      <c r="A43" s="12"/>
      <c r="B43" s="27" t="str">
        <f aca="false">IF(ISTEXT(B42),"",IF(MAX(B$27:B42)=Q$211,"",B42+1))</f>
        <v/>
      </c>
      <c r="C43" s="32" t="str">
        <f aca="false">IF(ISTEXT(B43),"",I42)</f>
        <v/>
      </c>
      <c r="D43" s="32" t="str">
        <f aca="false">IF(ISTEXT(B43),"",J$5*MIN(12,N220))</f>
        <v/>
      </c>
      <c r="E43" s="32" t="str">
        <f aca="false">IF(ISTEXT(B43),"",C43-I43)</f>
        <v/>
      </c>
      <c r="F43" s="32" t="str">
        <f aca="false">IF(ISTEXT(B43),"",D43-E43)</f>
        <v/>
      </c>
      <c r="G43" s="32" t="str">
        <f aca="false">IF(ISTEXT(B43),"",G42+E43)</f>
        <v/>
      </c>
      <c r="H43" s="32" t="str">
        <f aca="false">IF(ISTEXT(C43),"",H42+F43)</f>
        <v/>
      </c>
      <c r="I43" s="32" t="str">
        <f aca="false">IF(ISTEXT(B43),"",IF(B43=Q$211,0,IF(ISTEXT(B43),"",PV(E$5/12,N221,-J$5))))</f>
        <v/>
      </c>
      <c r="J43" s="16"/>
      <c r="K43" s="12"/>
      <c r="L43" s="16"/>
      <c r="M43" s="16"/>
      <c r="N43" s="17"/>
      <c r="O43" s="17"/>
      <c r="P43" s="17"/>
      <c r="Q43" s="16"/>
    </row>
    <row r="44" customFormat="false" ht="11.5" hidden="false" customHeight="true" outlineLevel="0" collapsed="false">
      <c r="A44" s="12"/>
      <c r="B44" s="27" t="str">
        <f aca="false">IF(ISTEXT(B43),"",IF(MAX(B$27:B43)=Q$211,"",B43+1))</f>
        <v/>
      </c>
      <c r="C44" s="32" t="str">
        <f aca="false">IF(ISTEXT(B44),"",I43)</f>
        <v/>
      </c>
      <c r="D44" s="32" t="str">
        <f aca="false">IF(ISTEXT(B44),"",J$5*MIN(12,N221))</f>
        <v/>
      </c>
      <c r="E44" s="32" t="str">
        <f aca="false">IF(ISTEXT(B44),"",C44-I44)</f>
        <v/>
      </c>
      <c r="F44" s="32" t="str">
        <f aca="false">IF(ISTEXT(B44),"",D44-E44)</f>
        <v/>
      </c>
      <c r="G44" s="32" t="str">
        <f aca="false">IF(ISTEXT(B44),"",G43+E44)</f>
        <v/>
      </c>
      <c r="H44" s="32" t="str">
        <f aca="false">IF(ISTEXT(C44),"",H43+F44)</f>
        <v/>
      </c>
      <c r="I44" s="32" t="str">
        <f aca="false">IF(ISTEXT(B44),"",IF(B44=Q$211,0,IF(ISTEXT(B44),"",PV(E$5/12,N222,-J$5))))</f>
        <v/>
      </c>
      <c r="J44" s="16"/>
      <c r="K44" s="12"/>
      <c r="L44" s="16"/>
      <c r="M44" s="16"/>
      <c r="N44" s="17"/>
      <c r="O44" s="17"/>
      <c r="P44" s="17"/>
      <c r="Q44" s="16"/>
    </row>
    <row r="45" customFormat="false" ht="11.5" hidden="false" customHeight="true" outlineLevel="0" collapsed="false">
      <c r="A45" s="12"/>
      <c r="B45" s="27" t="str">
        <f aca="false">IF(ISTEXT(B44),"",IF(MAX(B$27:B44)=Q$211,"",B44+1))</f>
        <v/>
      </c>
      <c r="C45" s="32" t="str">
        <f aca="false">IF(ISTEXT(B45),"",I44)</f>
        <v/>
      </c>
      <c r="D45" s="32" t="str">
        <f aca="false">IF(ISTEXT(B45),"",J$5*MIN(12,N222))</f>
        <v/>
      </c>
      <c r="E45" s="32" t="str">
        <f aca="false">IF(ISTEXT(B45),"",C45-I45)</f>
        <v/>
      </c>
      <c r="F45" s="32" t="str">
        <f aca="false">IF(ISTEXT(B45),"",D45-E45)</f>
        <v/>
      </c>
      <c r="G45" s="32" t="str">
        <f aca="false">IF(ISTEXT(B45),"",G44+E45)</f>
        <v/>
      </c>
      <c r="H45" s="32" t="str">
        <f aca="false">IF(ISTEXT(C45),"",H44+F45)</f>
        <v/>
      </c>
      <c r="I45" s="32" t="str">
        <f aca="false">IF(ISTEXT(B45),"",IF(B45=Q$211,0,IF(ISTEXT(B45),"",PV(E$5/12,N223,-J$5))))</f>
        <v/>
      </c>
      <c r="J45" s="16"/>
      <c r="K45" s="12"/>
      <c r="L45" s="16"/>
      <c r="M45" s="16"/>
      <c r="N45" s="17"/>
      <c r="O45" s="17"/>
      <c r="P45" s="17"/>
      <c r="Q45" s="16"/>
    </row>
    <row r="46" customFormat="false" ht="11.5" hidden="false" customHeight="true" outlineLevel="0" collapsed="false">
      <c r="A46" s="12"/>
      <c r="B46" s="27" t="str">
        <f aca="false">IF(ISTEXT(B45),"",IF(MAX(B$27:B45)=Q$211,"",B45+1))</f>
        <v/>
      </c>
      <c r="C46" s="32" t="str">
        <f aca="false">IF(ISTEXT(B46),"",I45)</f>
        <v/>
      </c>
      <c r="D46" s="32" t="str">
        <f aca="false">IF(ISTEXT(B46),"",J$5*MIN(12,N223))</f>
        <v/>
      </c>
      <c r="E46" s="32" t="str">
        <f aca="false">IF(ISTEXT(B46),"",C46-I46)</f>
        <v/>
      </c>
      <c r="F46" s="32" t="str">
        <f aca="false">IF(ISTEXT(B46),"",D46-E46)</f>
        <v/>
      </c>
      <c r="G46" s="32" t="str">
        <f aca="false">IF(ISTEXT(B46),"",G45+E46)</f>
        <v/>
      </c>
      <c r="H46" s="32" t="str">
        <f aca="false">IF(ISTEXT(C46),"",H45+F46)</f>
        <v/>
      </c>
      <c r="I46" s="32" t="str">
        <f aca="false">IF(ISTEXT(B46),"",IF(B46=Q$211,0,IF(ISTEXT(B46),"",PV(E$5/12,N224,-J$5))))</f>
        <v/>
      </c>
      <c r="J46" s="16"/>
      <c r="K46" s="12"/>
      <c r="L46" s="16"/>
      <c r="M46" s="16"/>
      <c r="N46" s="17"/>
      <c r="O46" s="17"/>
      <c r="P46" s="17"/>
      <c r="Q46" s="16"/>
    </row>
    <row r="47" customFormat="false" ht="11.5" hidden="false" customHeight="true" outlineLevel="0" collapsed="false">
      <c r="A47" s="12"/>
      <c r="B47" s="27" t="str">
        <f aca="false">IF(ISTEXT(B46),"",IF(MAX(B$27:B46)=Q$211,"",B46+1))</f>
        <v/>
      </c>
      <c r="C47" s="32" t="str">
        <f aca="false">IF(ISTEXT(B47),"",I46)</f>
        <v/>
      </c>
      <c r="D47" s="32" t="str">
        <f aca="false">IF(ISTEXT(B47),"",J$5*MIN(12,N224))</f>
        <v/>
      </c>
      <c r="E47" s="32" t="str">
        <f aca="false">IF(ISTEXT(B47),"",C47-I47)</f>
        <v/>
      </c>
      <c r="F47" s="32" t="str">
        <f aca="false">IF(ISTEXT(B47),"",D47-E47)</f>
        <v/>
      </c>
      <c r="G47" s="32" t="str">
        <f aca="false">IF(ISTEXT(B47),"",G46+E47)</f>
        <v/>
      </c>
      <c r="H47" s="32" t="str">
        <f aca="false">IF(ISTEXT(C47),"",H46+F47)</f>
        <v/>
      </c>
      <c r="I47" s="32" t="str">
        <f aca="false">IF(ISTEXT(B47),"",IF(B47=Q$211,0,IF(ISTEXT(B47),"",PV(E$5/12,N225,-J$5))))</f>
        <v/>
      </c>
      <c r="J47" s="16"/>
      <c r="K47" s="12"/>
      <c r="L47" s="16"/>
      <c r="M47" s="16"/>
      <c r="N47" s="17"/>
      <c r="O47" s="17"/>
      <c r="P47" s="17"/>
      <c r="Q47" s="16"/>
    </row>
    <row r="48" customFormat="false" ht="11.5" hidden="false" customHeight="true" outlineLevel="0" collapsed="false">
      <c r="A48" s="12"/>
      <c r="B48" s="27" t="str">
        <f aca="false">IF(ISTEXT(B47),"",IF(MAX(B$27:B47)=Q$211,"",B47+1))</f>
        <v/>
      </c>
      <c r="C48" s="32" t="str">
        <f aca="false">IF(ISTEXT(B48),"",I47)</f>
        <v/>
      </c>
      <c r="D48" s="32" t="str">
        <f aca="false">IF(ISTEXT(B48),"",J$5*MIN(12,N225))</f>
        <v/>
      </c>
      <c r="E48" s="32" t="str">
        <f aca="false">IF(ISTEXT(B48),"",C48-I48)</f>
        <v/>
      </c>
      <c r="F48" s="32" t="str">
        <f aca="false">IF(ISTEXT(B48),"",D48-E48)</f>
        <v/>
      </c>
      <c r="G48" s="32" t="str">
        <f aca="false">IF(ISTEXT(B48),"",G47+E48)</f>
        <v/>
      </c>
      <c r="H48" s="32" t="str">
        <f aca="false">IF(ISTEXT(C48),"",H47+F48)</f>
        <v/>
      </c>
      <c r="I48" s="32" t="str">
        <f aca="false">IF(ISTEXT(B48),"",IF(B48=Q$211,0,IF(ISTEXT(B48),"",PV(E$5/12,N226,-J$5))))</f>
        <v/>
      </c>
      <c r="J48" s="16"/>
      <c r="K48" s="12"/>
      <c r="L48" s="16"/>
      <c r="M48" s="16"/>
      <c r="N48" s="17"/>
      <c r="O48" s="17"/>
      <c r="P48" s="17"/>
      <c r="Q48" s="16"/>
    </row>
    <row r="49" customFormat="false" ht="11.5" hidden="false" customHeight="true" outlineLevel="0" collapsed="false">
      <c r="A49" s="12"/>
      <c r="B49" s="27" t="str">
        <f aca="false">IF(ISTEXT(B48),"",IF(MAX(B$27:B48)=Q$211,"",B48+1))</f>
        <v/>
      </c>
      <c r="C49" s="32" t="str">
        <f aca="false">IF(ISTEXT(B49),"",I48)</f>
        <v/>
      </c>
      <c r="D49" s="32" t="str">
        <f aca="false">IF(ISTEXT(B49),"",J$5*MIN(12,N226))</f>
        <v/>
      </c>
      <c r="E49" s="32" t="str">
        <f aca="false">IF(ISTEXT(B49),"",C49-I49)</f>
        <v/>
      </c>
      <c r="F49" s="32" t="str">
        <f aca="false">IF(ISTEXT(B49),"",D49-E49)</f>
        <v/>
      </c>
      <c r="G49" s="32" t="str">
        <f aca="false">IF(ISTEXT(B49),"",G48+E49)</f>
        <v/>
      </c>
      <c r="H49" s="32" t="str">
        <f aca="false">IF(ISTEXT(C49),"",H48+F49)</f>
        <v/>
      </c>
      <c r="I49" s="32" t="str">
        <f aca="false">IF(ISTEXT(B49),"",IF(B49=Q$211,0,IF(ISTEXT(B49),"",PV(E$5/12,N227,-J$5))))</f>
        <v/>
      </c>
      <c r="J49" s="16"/>
      <c r="K49" s="12"/>
      <c r="L49" s="16"/>
      <c r="M49" s="16"/>
      <c r="N49" s="17"/>
      <c r="O49" s="17"/>
      <c r="P49" s="17"/>
      <c r="Q49" s="16"/>
    </row>
    <row r="50" customFormat="false" ht="11.5" hidden="false" customHeight="true" outlineLevel="0" collapsed="false">
      <c r="A50" s="12"/>
      <c r="B50" s="27" t="str">
        <f aca="false">IF(ISTEXT(B49),"",IF(MAX(B$27:B49)=Q$211,"",B49+1))</f>
        <v/>
      </c>
      <c r="C50" s="32" t="str">
        <f aca="false">IF(ISTEXT(B50),"",I49)</f>
        <v/>
      </c>
      <c r="D50" s="32" t="str">
        <f aca="false">IF(ISTEXT(B50),"",J$5*MIN(12,N227))</f>
        <v/>
      </c>
      <c r="E50" s="32" t="str">
        <f aca="false">IF(ISTEXT(B50),"",C50-I50)</f>
        <v/>
      </c>
      <c r="F50" s="32" t="str">
        <f aca="false">IF(ISTEXT(B50),"",D50-E50)</f>
        <v/>
      </c>
      <c r="G50" s="32" t="str">
        <f aca="false">IF(ISTEXT(B50),"",G49+E50)</f>
        <v/>
      </c>
      <c r="H50" s="32" t="str">
        <f aca="false">IF(ISTEXT(C50),"",H49+F50)</f>
        <v/>
      </c>
      <c r="I50" s="32" t="str">
        <f aca="false">IF(ISTEXT(B50),"",IF(B50=Q$211,0,IF(ISTEXT(B50),"",PV(E$5/12,N228,-J$5))))</f>
        <v/>
      </c>
      <c r="J50" s="16"/>
      <c r="K50" s="12"/>
      <c r="L50" s="16"/>
      <c r="M50" s="16"/>
      <c r="N50" s="17"/>
      <c r="O50" s="17"/>
      <c r="P50" s="17"/>
      <c r="Q50" s="16"/>
    </row>
    <row r="51" customFormat="false" ht="11.5" hidden="false" customHeight="true" outlineLevel="0" collapsed="false">
      <c r="A51" s="12"/>
      <c r="B51" s="27" t="str">
        <f aca="false">IF(ISTEXT(B50),"",IF(MAX(B$27:B50)=Q$211,"",B50+1))</f>
        <v/>
      </c>
      <c r="C51" s="32" t="str">
        <f aca="false">IF(ISTEXT(B51),"",I50)</f>
        <v/>
      </c>
      <c r="D51" s="32" t="str">
        <f aca="false">IF(ISTEXT(B51),"",J$5*MIN(12,N228))</f>
        <v/>
      </c>
      <c r="E51" s="32" t="str">
        <f aca="false">IF(ISTEXT(B51),"",C51-I51)</f>
        <v/>
      </c>
      <c r="F51" s="32" t="str">
        <f aca="false">IF(ISTEXT(B51),"",D51-E51)</f>
        <v/>
      </c>
      <c r="G51" s="32" t="str">
        <f aca="false">IF(ISTEXT(B51),"",G50+E51)</f>
        <v/>
      </c>
      <c r="H51" s="32" t="str">
        <f aca="false">IF(ISTEXT(C51),"",H50+F51)</f>
        <v/>
      </c>
      <c r="I51" s="32" t="str">
        <f aca="false">IF(ISTEXT(B51),"",IF(B51=Q$211,0,IF(ISTEXT(B51),"",PV(E$5/12,N229,-J$5))))</f>
        <v/>
      </c>
      <c r="J51" s="16"/>
      <c r="K51" s="12"/>
      <c r="L51" s="16"/>
      <c r="M51" s="16"/>
      <c r="N51" s="17"/>
      <c r="O51" s="17"/>
      <c r="P51" s="17"/>
      <c r="Q51" s="16"/>
    </row>
    <row r="52" customFormat="false" ht="11.5" hidden="false" customHeight="true" outlineLevel="0" collapsed="false">
      <c r="A52" s="12"/>
      <c r="B52" s="27" t="str">
        <f aca="false">IF(ISTEXT(B51),"",IF(MAX(B$27:B51)=Q$211,"",B51+1))</f>
        <v/>
      </c>
      <c r="C52" s="32" t="str">
        <f aca="false">IF(ISTEXT(B52),"",I51)</f>
        <v/>
      </c>
      <c r="D52" s="32" t="str">
        <f aca="false">IF(ISTEXT(B52),"",J$5*MIN(12,N229))</f>
        <v/>
      </c>
      <c r="E52" s="32" t="str">
        <f aca="false">IF(ISTEXT(B52),"",C52-I52)</f>
        <v/>
      </c>
      <c r="F52" s="32" t="str">
        <f aca="false">IF(ISTEXT(B52),"",D52-E52)</f>
        <v/>
      </c>
      <c r="G52" s="32" t="str">
        <f aca="false">IF(ISTEXT(B52),"",G51+E52)</f>
        <v/>
      </c>
      <c r="H52" s="32" t="str">
        <f aca="false">IF(ISTEXT(C52),"",H51+F52)</f>
        <v/>
      </c>
      <c r="I52" s="32" t="str">
        <f aca="false">IF(ISTEXT(B52),"",IF(B52=Q$211,0,IF(ISTEXT(B52),"",PV(E$5/12,N230,-J$5))))</f>
        <v/>
      </c>
      <c r="J52" s="16"/>
      <c r="K52" s="12"/>
      <c r="L52" s="16"/>
      <c r="M52" s="16"/>
      <c r="N52" s="17"/>
      <c r="O52" s="17"/>
      <c r="P52" s="17"/>
      <c r="Q52" s="16"/>
    </row>
    <row r="53" customFormat="false" ht="11.5" hidden="false" customHeight="true" outlineLevel="0" collapsed="false">
      <c r="A53" s="12"/>
      <c r="B53" s="27" t="str">
        <f aca="false">IF(ISTEXT(B52),"",IF(MAX(B$27:B52)=Q$211,"",B52+1))</f>
        <v/>
      </c>
      <c r="C53" s="32" t="str">
        <f aca="false">IF(ISTEXT(B53),"",I52)</f>
        <v/>
      </c>
      <c r="D53" s="32" t="str">
        <f aca="false">IF(ISTEXT(B53),"",J$5*MIN(12,N230))</f>
        <v/>
      </c>
      <c r="E53" s="32" t="str">
        <f aca="false">IF(ISTEXT(B53),"",C53-I53)</f>
        <v/>
      </c>
      <c r="F53" s="32" t="str">
        <f aca="false">IF(ISTEXT(B53),"",D53-E53)</f>
        <v/>
      </c>
      <c r="G53" s="32" t="str">
        <f aca="false">IF(ISTEXT(B53),"",G52+E53)</f>
        <v/>
      </c>
      <c r="H53" s="32" t="str">
        <f aca="false">IF(ISTEXT(C53),"",H52+F53)</f>
        <v/>
      </c>
      <c r="I53" s="32" t="str">
        <f aca="false">IF(ISTEXT(B53),"",IF(B53=Q$211,0,IF(ISTEXT(B53),"",PV(E$5/12,N231,-J$5))))</f>
        <v/>
      </c>
      <c r="J53" s="16"/>
      <c r="K53" s="12"/>
      <c r="L53" s="16"/>
      <c r="M53" s="16"/>
      <c r="N53" s="17"/>
      <c r="O53" s="17"/>
      <c r="P53" s="17"/>
      <c r="Q53" s="16"/>
    </row>
    <row r="54" customFormat="false" ht="11.5" hidden="false" customHeight="true" outlineLevel="0" collapsed="false">
      <c r="A54" s="12"/>
      <c r="B54" s="27" t="str">
        <f aca="false">IF(ISTEXT(B53),"",IF(MAX(B$27:B53)=Q$211,"",B53+1))</f>
        <v/>
      </c>
      <c r="C54" s="32" t="str">
        <f aca="false">IF(ISTEXT(B54),"",I53)</f>
        <v/>
      </c>
      <c r="D54" s="32" t="str">
        <f aca="false">IF(ISTEXT(B54),"",J$5*MIN(12,N231))</f>
        <v/>
      </c>
      <c r="E54" s="32" t="str">
        <f aca="false">IF(ISTEXT(B54),"",C54-I54)</f>
        <v/>
      </c>
      <c r="F54" s="32" t="str">
        <f aca="false">IF(ISTEXT(B54),"",D54-E54)</f>
        <v/>
      </c>
      <c r="G54" s="32" t="str">
        <f aca="false">IF(ISTEXT(B54),"",G53+E54)</f>
        <v/>
      </c>
      <c r="H54" s="32" t="str">
        <f aca="false">IF(ISTEXT(C54),"",H53+F54)</f>
        <v/>
      </c>
      <c r="I54" s="32" t="str">
        <f aca="false">IF(ISTEXT(B54),"",IF(B54=Q$211,0,IF(ISTEXT(B54),"",PV(E$5/12,N232,-J$5))))</f>
        <v/>
      </c>
      <c r="J54" s="16"/>
      <c r="K54" s="12"/>
      <c r="L54" s="16"/>
      <c r="M54" s="16"/>
      <c r="N54" s="17"/>
      <c r="O54" s="17"/>
      <c r="P54" s="17"/>
      <c r="Q54" s="16"/>
    </row>
    <row r="55" customFormat="false" ht="11.5" hidden="false" customHeight="true" outlineLevel="0" collapsed="false">
      <c r="A55" s="12"/>
      <c r="B55" s="27" t="str">
        <f aca="false">IF(ISTEXT(B54),"",IF(MAX(B$27:B54)=Q$211,"",B54+1))</f>
        <v/>
      </c>
      <c r="C55" s="32" t="str">
        <f aca="false">IF(ISTEXT(B55),"",I54)</f>
        <v/>
      </c>
      <c r="D55" s="32" t="str">
        <f aca="false">IF(ISTEXT(B55),"",J$5*MIN(12,N232))</f>
        <v/>
      </c>
      <c r="E55" s="32" t="str">
        <f aca="false">IF(ISTEXT(B55),"",C55-I55)</f>
        <v/>
      </c>
      <c r="F55" s="32" t="str">
        <f aca="false">IF(ISTEXT(B55),"",D55-E55)</f>
        <v/>
      </c>
      <c r="G55" s="32" t="str">
        <f aca="false">IF(ISTEXT(B55),"",G54+E55)</f>
        <v/>
      </c>
      <c r="H55" s="32" t="str">
        <f aca="false">IF(ISTEXT(C55),"",H54+F55)</f>
        <v/>
      </c>
      <c r="I55" s="32" t="str">
        <f aca="false">IF(ISTEXT(B55),"",IF(B55=Q$211,0,IF(ISTEXT(B55),"",PV(E$5/12,N233,-J$5))))</f>
        <v/>
      </c>
      <c r="J55" s="16"/>
      <c r="K55" s="12"/>
      <c r="L55" s="16"/>
      <c r="M55" s="16"/>
      <c r="N55" s="17"/>
      <c r="O55" s="17"/>
      <c r="P55" s="17"/>
      <c r="Q55" s="16"/>
    </row>
    <row r="56" customFormat="false" ht="11.5" hidden="false" customHeight="true" outlineLevel="0" collapsed="false">
      <c r="A56" s="12"/>
      <c r="B56" s="27" t="str">
        <f aca="false">IF(ISTEXT(B55),"",IF(MAX(B$27:B55)=Q$211,"",B55+1))</f>
        <v/>
      </c>
      <c r="C56" s="32" t="str">
        <f aca="false">IF(ISTEXT(B56),"",I55)</f>
        <v/>
      </c>
      <c r="D56" s="32" t="str">
        <f aca="false">IF(ISTEXT(B56),"",J$5*MIN(12,N233))</f>
        <v/>
      </c>
      <c r="E56" s="32" t="str">
        <f aca="false">IF(ISTEXT(B56),"",C56-I56)</f>
        <v/>
      </c>
      <c r="F56" s="32" t="str">
        <f aca="false">IF(ISTEXT(B56),"",D56-E56)</f>
        <v/>
      </c>
      <c r="G56" s="32" t="str">
        <f aca="false">IF(ISTEXT(B56),"",G55+E56)</f>
        <v/>
      </c>
      <c r="H56" s="32" t="str">
        <f aca="false">IF(ISTEXT(C56),"",H55+F56)</f>
        <v/>
      </c>
      <c r="I56" s="32" t="str">
        <f aca="false">IF(ISTEXT(B56),"",IF(B56=Q$211,0,IF(ISTEXT(B56),"",PV(E$5/12,N234,-J$5))))</f>
        <v/>
      </c>
      <c r="J56" s="16"/>
      <c r="K56" s="12"/>
      <c r="L56" s="16"/>
      <c r="M56" s="16"/>
      <c r="N56" s="17"/>
      <c r="O56" s="17"/>
      <c r="P56" s="17"/>
      <c r="Q56" s="16"/>
    </row>
    <row r="57" customFormat="false" ht="13" hidden="false" customHeight="false" outlineLevel="0" collapsed="false">
      <c r="A57" s="9"/>
      <c r="B57" s="9"/>
      <c r="C57" s="33"/>
      <c r="D57" s="33"/>
      <c r="E57" s="33"/>
      <c r="F57" s="33"/>
      <c r="G57" s="33"/>
      <c r="H57" s="33"/>
      <c r="I57" s="33"/>
      <c r="J57" s="9"/>
      <c r="K57" s="9"/>
      <c r="L57" s="9"/>
      <c r="M57" s="9"/>
      <c r="N57" s="10"/>
      <c r="O57" s="10"/>
      <c r="P57" s="10"/>
      <c r="Q57" s="9"/>
    </row>
    <row r="58" customFormat="false" ht="13" hidden="false" customHeight="false" outlineLevel="0" collapsed="false">
      <c r="A58" s="9"/>
      <c r="B58" s="9"/>
      <c r="C58" s="33"/>
      <c r="D58" s="33"/>
      <c r="E58" s="33"/>
      <c r="F58" s="33"/>
      <c r="G58" s="33"/>
      <c r="H58" s="33"/>
      <c r="I58" s="33"/>
      <c r="J58" s="9"/>
      <c r="K58" s="9"/>
      <c r="L58" s="9"/>
      <c r="M58" s="9"/>
      <c r="N58" s="10"/>
      <c r="O58" s="10"/>
      <c r="P58" s="10"/>
      <c r="Q58" s="9"/>
    </row>
    <row r="59" customFormat="false" ht="13" hidden="false" customHeight="false" outlineLevel="0" collapsed="false">
      <c r="A59" s="9"/>
      <c r="B59" s="9"/>
      <c r="C59" s="33"/>
      <c r="D59" s="33"/>
      <c r="E59" s="33"/>
      <c r="F59" s="33"/>
      <c r="G59" s="33"/>
      <c r="H59" s="33"/>
      <c r="I59" s="33"/>
      <c r="J59" s="9"/>
      <c r="K59" s="9"/>
      <c r="L59" s="9"/>
      <c r="M59" s="9"/>
      <c r="N59" s="10"/>
      <c r="O59" s="10"/>
      <c r="P59" s="10"/>
      <c r="Q59" s="9"/>
    </row>
    <row r="60" customFormat="false" ht="13" hidden="false" customHeight="false" outlineLevel="0" collapsed="false">
      <c r="A60" s="9"/>
      <c r="B60" s="9"/>
      <c r="C60" s="33"/>
      <c r="D60" s="33"/>
      <c r="E60" s="33"/>
      <c r="F60" s="33"/>
      <c r="G60" s="33"/>
      <c r="H60" s="33"/>
      <c r="I60" s="33"/>
      <c r="J60" s="9"/>
      <c r="K60" s="9"/>
      <c r="L60" s="9"/>
      <c r="M60" s="9"/>
      <c r="N60" s="10"/>
      <c r="O60" s="10"/>
      <c r="P60" s="10"/>
      <c r="Q60" s="9"/>
    </row>
    <row r="61" customFormat="false" ht="13" hidden="false" customHeight="false" outlineLevel="0" collapsed="false">
      <c r="A61" s="9"/>
      <c r="B61" s="9"/>
      <c r="C61" s="33"/>
      <c r="D61" s="33"/>
      <c r="E61" s="33"/>
      <c r="F61" s="33"/>
      <c r="G61" s="33"/>
      <c r="H61" s="33"/>
      <c r="I61" s="33"/>
      <c r="J61" s="9"/>
      <c r="K61" s="9"/>
      <c r="L61" s="9"/>
      <c r="M61" s="9"/>
      <c r="N61" s="10"/>
      <c r="O61" s="10"/>
      <c r="P61" s="10"/>
      <c r="Q61" s="9"/>
    </row>
    <row r="62" customFormat="false" ht="13" hidden="false" customHeight="false" outlineLevel="0" collapsed="false">
      <c r="A62" s="9"/>
      <c r="B62" s="9"/>
      <c r="C62" s="33"/>
      <c r="D62" s="33"/>
      <c r="E62" s="33"/>
      <c r="F62" s="33"/>
      <c r="G62" s="33"/>
      <c r="H62" s="33"/>
      <c r="I62" s="33"/>
      <c r="J62" s="9"/>
      <c r="K62" s="9"/>
      <c r="L62" s="9"/>
      <c r="M62" s="9"/>
      <c r="N62" s="10"/>
      <c r="O62" s="10"/>
      <c r="P62" s="10"/>
      <c r="Q62" s="9"/>
    </row>
    <row r="63" customFormat="false" ht="13" hidden="false" customHeight="false" outlineLevel="0" collapsed="false">
      <c r="A63" s="9"/>
      <c r="B63" s="9"/>
      <c r="C63" s="33"/>
      <c r="D63" s="33"/>
      <c r="E63" s="33"/>
      <c r="F63" s="33"/>
      <c r="G63" s="33"/>
      <c r="H63" s="33"/>
      <c r="I63" s="33"/>
      <c r="J63" s="9"/>
      <c r="K63" s="9"/>
      <c r="L63" s="9"/>
      <c r="M63" s="9"/>
      <c r="N63" s="10"/>
      <c r="O63" s="10"/>
      <c r="P63" s="10"/>
      <c r="Q63" s="9"/>
    </row>
    <row r="64" customFormat="false" ht="13" hidden="false" customHeight="false" outlineLevel="0" collapsed="false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0"/>
      <c r="O64" s="10"/>
      <c r="P64" s="10"/>
      <c r="Q64" s="9"/>
    </row>
    <row r="65" customFormat="false" ht="13" hidden="false" customHeight="false" outlineLevel="0" collapsed="false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0"/>
      <c r="O65" s="10"/>
      <c r="P65" s="10"/>
      <c r="Q65" s="9"/>
    </row>
    <row r="66" customFormat="false" ht="13" hidden="false" customHeight="false" outlineLevel="0" collapsed="false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0"/>
      <c r="O66" s="10"/>
      <c r="P66" s="10"/>
      <c r="Q66" s="9"/>
    </row>
    <row r="67" customFormat="false" ht="13" hidden="false" customHeight="false" outlineLevel="0" collapsed="false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0"/>
      <c r="O67" s="10"/>
      <c r="P67" s="10"/>
      <c r="Q67" s="9"/>
    </row>
    <row r="68" customFormat="false" ht="13" hidden="false" customHeight="false" outlineLevel="0" collapsed="false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0"/>
      <c r="O68" s="10"/>
      <c r="P68" s="10"/>
      <c r="Q68" s="9"/>
    </row>
    <row r="69" customFormat="false" ht="13" hidden="false" customHeight="false" outlineLevel="0" collapsed="false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0"/>
      <c r="O69" s="10"/>
      <c r="P69" s="10"/>
      <c r="Q69" s="9"/>
    </row>
    <row r="70" customFormat="false" ht="13" hidden="false" customHeight="false" outlineLevel="0" collapsed="false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0"/>
      <c r="O70" s="10"/>
      <c r="P70" s="10"/>
      <c r="Q70" s="9"/>
    </row>
    <row r="71" customFormat="false" ht="13" hidden="false" customHeight="false" outlineLevel="0" collapsed="false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0"/>
      <c r="O71" s="10"/>
      <c r="P71" s="10"/>
      <c r="Q71" s="9"/>
    </row>
    <row r="72" customFormat="false" ht="13" hidden="false" customHeight="false" outlineLevel="0" collapsed="false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0"/>
      <c r="O72" s="10"/>
      <c r="P72" s="10"/>
      <c r="Q72" s="9"/>
    </row>
    <row r="73" customFormat="false" ht="13" hidden="false" customHeight="false" outlineLevel="0" collapsed="false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0"/>
      <c r="O73" s="10"/>
      <c r="P73" s="10"/>
      <c r="Q73" s="9"/>
    </row>
    <row r="74" customFormat="false" ht="13" hidden="false" customHeight="false" outlineLevel="0" collapsed="false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0"/>
      <c r="O74" s="10"/>
      <c r="P74" s="10"/>
      <c r="Q74" s="9"/>
    </row>
    <row r="75" customFormat="false" ht="13" hidden="false" customHeight="false" outlineLevel="0" collapsed="false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0"/>
      <c r="O75" s="10"/>
      <c r="P75" s="10"/>
      <c r="Q75" s="9"/>
    </row>
    <row r="76" customFormat="false" ht="13" hidden="false" customHeight="false" outlineLevel="0" collapsed="false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0"/>
      <c r="O76" s="10"/>
      <c r="P76" s="10"/>
      <c r="Q76" s="9"/>
    </row>
    <row r="77" customFormat="false" ht="13" hidden="false" customHeight="false" outlineLevel="0" collapsed="false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0"/>
      <c r="O77" s="10"/>
      <c r="P77" s="10"/>
      <c r="Q77" s="9"/>
    </row>
    <row r="78" customFormat="false" ht="13" hidden="false" customHeight="false" outlineLevel="0" collapsed="false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0"/>
      <c r="O78" s="10"/>
      <c r="P78" s="10"/>
      <c r="Q78" s="9"/>
    </row>
    <row r="79" customFormat="false" ht="13" hidden="false" customHeight="false" outlineLevel="0" collapsed="false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0"/>
      <c r="O79" s="10"/>
      <c r="P79" s="10"/>
      <c r="Q79" s="9"/>
    </row>
    <row r="80" customFormat="false" ht="13" hidden="false" customHeight="false" outlineLevel="0" collapsed="false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10"/>
      <c r="O80" s="10"/>
      <c r="P80" s="10"/>
      <c r="Q80" s="9"/>
    </row>
    <row r="81" customFormat="false" ht="13" hidden="false" customHeight="false" outlineLevel="0" collapsed="false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0"/>
      <c r="O81" s="10"/>
      <c r="P81" s="10"/>
      <c r="Q81" s="9"/>
    </row>
    <row r="82" customFormat="false" ht="13" hidden="false" customHeight="false" outlineLevel="0" collapsed="false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O82" s="10"/>
      <c r="P82" s="10"/>
      <c r="Q82" s="9"/>
    </row>
    <row r="83" customFormat="false" ht="13" hidden="false" customHeight="false" outlineLevel="0" collapsed="false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0"/>
      <c r="O83" s="10"/>
      <c r="P83" s="10"/>
      <c r="Q83" s="9"/>
    </row>
    <row r="84" customFormat="false" ht="13" hidden="false" customHeight="false" outlineLevel="0" collapsed="false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0"/>
      <c r="O84" s="10"/>
      <c r="P84" s="10"/>
      <c r="Q84" s="9"/>
    </row>
    <row r="85" customFormat="false" ht="13" hidden="false" customHeight="false" outlineLevel="0" collapsed="false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0"/>
      <c r="O85" s="10"/>
      <c r="P85" s="10"/>
      <c r="Q85" s="9"/>
    </row>
    <row r="86" customFormat="false" ht="13" hidden="false" customHeight="false" outlineLevel="0" collapsed="false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0"/>
      <c r="O86" s="10"/>
      <c r="P86" s="10"/>
      <c r="Q86" s="9"/>
    </row>
    <row r="87" customFormat="false" ht="13" hidden="false" customHeight="false" outlineLevel="0" collapsed="false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0"/>
      <c r="O87" s="10"/>
      <c r="P87" s="10"/>
      <c r="Q87" s="9"/>
    </row>
    <row r="88" customFormat="false" ht="13" hidden="false" customHeight="false" outlineLevel="0" collapsed="false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0"/>
      <c r="O88" s="10"/>
      <c r="P88" s="10"/>
      <c r="Q88" s="9"/>
    </row>
    <row r="89" customFormat="false" ht="13" hidden="false" customHeight="false" outlineLevel="0" collapsed="false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0"/>
      <c r="O89" s="10"/>
      <c r="P89" s="10"/>
      <c r="Q89" s="9"/>
    </row>
    <row r="90" customFormat="false" ht="13" hidden="false" customHeight="false" outlineLevel="0" collapsed="false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0"/>
      <c r="O90" s="10"/>
      <c r="P90" s="10"/>
      <c r="Q90" s="9"/>
    </row>
    <row r="91" customFormat="false" ht="13" hidden="false" customHeight="false" outlineLevel="0" collapsed="false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0"/>
      <c r="O91" s="10"/>
      <c r="P91" s="10"/>
      <c r="Q91" s="9"/>
    </row>
    <row r="92" customFormat="false" ht="13" hidden="false" customHeight="false" outlineLevel="0" collapsed="false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0"/>
      <c r="O92" s="10"/>
      <c r="P92" s="10"/>
      <c r="Q92" s="9"/>
    </row>
    <row r="93" customFormat="false" ht="13" hidden="false" customHeight="false" outlineLevel="0" collapsed="false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0"/>
      <c r="O93" s="10"/>
      <c r="P93" s="10"/>
      <c r="Q93" s="9"/>
    </row>
    <row r="94" customFormat="false" ht="13" hidden="false" customHeight="false" outlineLevel="0" collapsed="false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0"/>
      <c r="O94" s="10"/>
      <c r="P94" s="10"/>
      <c r="Q94" s="9"/>
    </row>
    <row r="95" customFormat="false" ht="13" hidden="false" customHeight="false" outlineLevel="0" collapsed="false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10"/>
      <c r="O95" s="10"/>
      <c r="P95" s="10"/>
      <c r="Q95" s="9"/>
    </row>
    <row r="96" customFormat="false" ht="13" hidden="false" customHeight="false" outlineLevel="0" collapsed="false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10"/>
      <c r="O96" s="10"/>
      <c r="P96" s="10"/>
      <c r="Q96" s="9"/>
    </row>
    <row r="97" customFormat="false" ht="13" hidden="false" customHeight="false" outlineLevel="0" collapsed="false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0"/>
      <c r="O97" s="10"/>
      <c r="P97" s="10"/>
      <c r="Q97" s="9"/>
    </row>
    <row r="98" customFormat="false" ht="13" hidden="false" customHeight="false" outlineLevel="0" collapsed="false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10"/>
      <c r="O98" s="10"/>
      <c r="P98" s="10"/>
      <c r="Q98" s="9"/>
    </row>
    <row r="99" customFormat="false" ht="13" hidden="false" customHeight="false" outlineLevel="0" collapsed="false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10"/>
      <c r="O99" s="10"/>
      <c r="P99" s="10"/>
      <c r="Q99" s="9"/>
    </row>
    <row r="100" customFormat="false" ht="13" hidden="false" customHeight="false" outlineLevel="0" collapsed="false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0"/>
      <c r="O100" s="10"/>
      <c r="P100" s="10"/>
      <c r="Q100" s="9"/>
    </row>
    <row r="101" customFormat="false" ht="13" hidden="false" customHeight="false" outlineLevel="0" collapsed="false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0"/>
      <c r="O101" s="10"/>
      <c r="P101" s="10"/>
      <c r="Q101" s="9"/>
    </row>
    <row r="102" customFormat="false" ht="13" hidden="false" customHeight="false" outlineLevel="0" collapsed="false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0"/>
      <c r="O102" s="10"/>
      <c r="P102" s="10"/>
      <c r="Q102" s="9"/>
    </row>
    <row r="103" customFormat="false" ht="13" hidden="false" customHeight="false" outlineLevel="0" collapsed="false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0"/>
      <c r="O103" s="10"/>
      <c r="P103" s="10"/>
      <c r="Q103" s="9"/>
    </row>
    <row r="104" customFormat="false" ht="13" hidden="false" customHeight="false" outlineLevel="0" collapsed="false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0"/>
      <c r="O104" s="10"/>
      <c r="P104" s="10"/>
      <c r="Q104" s="9"/>
    </row>
    <row r="105" customFormat="false" ht="13" hidden="false" customHeight="false" outlineLevel="0" collapsed="false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0"/>
      <c r="O105" s="10"/>
      <c r="P105" s="10"/>
      <c r="Q105" s="9"/>
    </row>
    <row r="106" customFormat="false" ht="13" hidden="false" customHeight="false" outlineLevel="0" collapsed="false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0"/>
      <c r="O106" s="10"/>
      <c r="P106" s="10"/>
      <c r="Q106" s="9"/>
    </row>
    <row r="107" customFormat="false" ht="13" hidden="false" customHeight="false" outlineLevel="0" collapsed="false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0"/>
      <c r="O107" s="10"/>
      <c r="P107" s="10"/>
      <c r="Q107" s="9"/>
    </row>
    <row r="108" customFormat="false" ht="13" hidden="false" customHeight="false" outlineLevel="0" collapsed="false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0"/>
      <c r="O108" s="10"/>
      <c r="P108" s="10"/>
      <c r="Q108" s="9"/>
    </row>
    <row r="109" customFormat="false" ht="13" hidden="false" customHeight="false" outlineLevel="0" collapsed="false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0"/>
      <c r="O109" s="10"/>
      <c r="P109" s="10"/>
      <c r="Q109" s="9"/>
    </row>
    <row r="110" customFormat="false" ht="13" hidden="false" customHeight="false" outlineLevel="0" collapsed="false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0"/>
      <c r="O110" s="10"/>
      <c r="P110" s="10"/>
      <c r="Q110" s="9"/>
    </row>
    <row r="111" customFormat="false" ht="13" hidden="false" customHeight="false" outlineLevel="0" collapsed="false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0"/>
      <c r="O111" s="10"/>
      <c r="P111" s="10"/>
      <c r="Q111" s="9"/>
    </row>
    <row r="112" customFormat="false" ht="13" hidden="false" customHeight="false" outlineLevel="0" collapsed="false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0"/>
      <c r="O112" s="10"/>
      <c r="P112" s="10"/>
      <c r="Q112" s="9"/>
    </row>
    <row r="113" customFormat="false" ht="13" hidden="false" customHeight="false" outlineLevel="0" collapsed="false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0"/>
      <c r="O113" s="10"/>
      <c r="P113" s="10"/>
      <c r="Q113" s="9"/>
    </row>
    <row r="114" customFormat="false" ht="13" hidden="false" customHeight="false" outlineLevel="0" collapsed="false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0"/>
      <c r="O114" s="10"/>
      <c r="P114" s="10"/>
      <c r="Q114" s="9"/>
    </row>
    <row r="115" customFormat="false" ht="13" hidden="false" customHeight="false" outlineLevel="0" collapsed="false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0"/>
      <c r="O115" s="10"/>
      <c r="P115" s="10"/>
      <c r="Q115" s="9"/>
    </row>
    <row r="116" customFormat="false" ht="13" hidden="false" customHeight="false" outlineLevel="0" collapsed="false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0"/>
      <c r="O116" s="10"/>
      <c r="P116" s="10"/>
      <c r="Q116" s="9"/>
    </row>
    <row r="117" customFormat="false" ht="13" hidden="false" customHeight="false" outlineLevel="0" collapsed="false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0"/>
      <c r="O117" s="10"/>
      <c r="P117" s="10"/>
      <c r="Q117" s="9"/>
    </row>
    <row r="118" customFormat="false" ht="13" hidden="false" customHeight="false" outlineLevel="0" collapsed="false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0"/>
      <c r="O118" s="10"/>
      <c r="P118" s="10"/>
      <c r="Q118" s="9"/>
    </row>
    <row r="119" customFormat="false" ht="13" hidden="false" customHeight="false" outlineLevel="0" collapsed="false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0"/>
      <c r="O119" s="10"/>
      <c r="P119" s="10"/>
      <c r="Q119" s="9"/>
    </row>
    <row r="120" customFormat="false" ht="13" hidden="false" customHeight="false" outlineLevel="0" collapsed="false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0"/>
      <c r="O120" s="10"/>
      <c r="P120" s="10"/>
      <c r="Q120" s="9"/>
    </row>
    <row r="121" customFormat="false" ht="13" hidden="false" customHeight="false" outlineLevel="0" collapsed="false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0"/>
      <c r="O121" s="10"/>
      <c r="P121" s="10"/>
      <c r="Q121" s="9"/>
    </row>
    <row r="122" customFormat="false" ht="13" hidden="false" customHeight="false" outlineLevel="0" collapsed="false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0"/>
      <c r="O122" s="10"/>
      <c r="P122" s="10"/>
      <c r="Q122" s="9"/>
    </row>
    <row r="123" customFormat="false" ht="13" hidden="false" customHeight="false" outlineLevel="0" collapsed="false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0"/>
      <c r="O123" s="10"/>
      <c r="P123" s="10"/>
      <c r="Q123" s="9"/>
    </row>
    <row r="124" customFormat="false" ht="13" hidden="false" customHeight="false" outlineLevel="0" collapsed="false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0"/>
      <c r="O124" s="10"/>
      <c r="P124" s="10"/>
      <c r="Q124" s="9"/>
    </row>
    <row r="125" customFormat="false" ht="13" hidden="false" customHeight="false" outlineLevel="0" collapsed="false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0"/>
      <c r="O125" s="10"/>
      <c r="P125" s="10"/>
      <c r="Q125" s="9"/>
    </row>
    <row r="126" customFormat="false" ht="13" hidden="false" customHeight="false" outlineLevel="0" collapsed="false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10"/>
      <c r="O126" s="10"/>
      <c r="P126" s="10"/>
      <c r="Q126" s="9"/>
    </row>
    <row r="127" customFormat="false" ht="13" hidden="false" customHeight="false" outlineLevel="0" collapsed="false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0"/>
      <c r="O127" s="10"/>
      <c r="P127" s="10"/>
      <c r="Q127" s="9"/>
    </row>
    <row r="128" customFormat="false" ht="13" hidden="false" customHeight="false" outlineLevel="0" collapsed="false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10"/>
      <c r="O128" s="10"/>
      <c r="P128" s="10"/>
      <c r="Q128" s="9"/>
    </row>
    <row r="129" customFormat="false" ht="13" hidden="false" customHeight="false" outlineLevel="0" collapsed="false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0"/>
      <c r="O129" s="10"/>
      <c r="P129" s="10"/>
      <c r="Q129" s="9"/>
    </row>
    <row r="130" customFormat="false" ht="13" hidden="false" customHeight="false" outlineLevel="0" collapsed="false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10"/>
      <c r="O130" s="10"/>
      <c r="P130" s="10"/>
      <c r="Q130" s="9"/>
    </row>
    <row r="131" customFormat="false" ht="13" hidden="false" customHeight="false" outlineLevel="0" collapsed="false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0"/>
      <c r="O131" s="10"/>
      <c r="P131" s="10"/>
      <c r="Q131" s="9"/>
    </row>
    <row r="132" customFormat="false" ht="13" hidden="false" customHeight="false" outlineLevel="0" collapsed="false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10"/>
      <c r="O132" s="10"/>
      <c r="P132" s="10"/>
      <c r="Q132" s="9"/>
    </row>
    <row r="133" customFormat="false" ht="13" hidden="false" customHeight="false" outlineLevel="0" collapsed="false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10"/>
      <c r="O133" s="10"/>
      <c r="P133" s="10"/>
      <c r="Q133" s="9"/>
    </row>
    <row r="134" customFormat="false" ht="13" hidden="false" customHeight="false" outlineLevel="0" collapsed="false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10"/>
      <c r="O134" s="10"/>
      <c r="P134" s="10"/>
      <c r="Q134" s="9"/>
    </row>
    <row r="135" customFormat="false" ht="13" hidden="false" customHeight="false" outlineLevel="0" collapsed="false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0"/>
      <c r="O135" s="10"/>
      <c r="P135" s="10"/>
      <c r="Q135" s="9"/>
    </row>
    <row r="136" customFormat="false" ht="13" hidden="false" customHeight="false" outlineLevel="0" collapsed="false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10"/>
      <c r="O136" s="10"/>
      <c r="P136" s="10"/>
      <c r="Q136" s="9"/>
    </row>
    <row r="137" customFormat="false" ht="13" hidden="false" customHeight="false" outlineLevel="0" collapsed="false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10"/>
      <c r="O137" s="10"/>
      <c r="P137" s="10"/>
      <c r="Q137" s="9"/>
    </row>
    <row r="138" customFormat="false" ht="13" hidden="false" customHeight="false" outlineLevel="0" collapsed="false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10"/>
      <c r="O138" s="10"/>
      <c r="P138" s="10"/>
      <c r="Q138" s="9"/>
    </row>
    <row r="139" customFormat="false" ht="13" hidden="false" customHeight="false" outlineLevel="0" collapsed="false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10"/>
      <c r="O139" s="10"/>
      <c r="P139" s="10"/>
      <c r="Q139" s="9"/>
    </row>
    <row r="140" customFormat="false" ht="13" hidden="false" customHeight="false" outlineLevel="0" collapsed="false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10"/>
      <c r="O140" s="10"/>
      <c r="P140" s="10"/>
      <c r="Q140" s="9"/>
    </row>
    <row r="141" customFormat="false" ht="13" hidden="false" customHeight="false" outlineLevel="0" collapsed="false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10"/>
      <c r="O141" s="10"/>
      <c r="P141" s="10"/>
      <c r="Q141" s="9"/>
    </row>
    <row r="142" customFormat="false" ht="13" hidden="false" customHeight="false" outlineLevel="0" collapsed="false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10"/>
      <c r="O142" s="10"/>
      <c r="P142" s="10"/>
      <c r="Q142" s="9"/>
    </row>
    <row r="143" customFormat="false" ht="13" hidden="false" customHeight="false" outlineLevel="0" collapsed="false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10"/>
      <c r="O143" s="10"/>
      <c r="P143" s="10"/>
      <c r="Q143" s="9"/>
    </row>
    <row r="144" customFormat="false" ht="13" hidden="false" customHeight="false" outlineLevel="0" collapsed="false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10"/>
      <c r="O144" s="10"/>
      <c r="P144" s="10"/>
      <c r="Q144" s="9"/>
    </row>
    <row r="145" customFormat="false" ht="13" hidden="false" customHeight="false" outlineLevel="0" collapsed="false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10"/>
      <c r="O145" s="10"/>
      <c r="P145" s="10"/>
      <c r="Q145" s="9"/>
    </row>
    <row r="146" customFormat="false" ht="13" hidden="false" customHeight="false" outlineLevel="0" collapsed="false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10"/>
      <c r="O146" s="10"/>
      <c r="P146" s="10"/>
      <c r="Q146" s="9"/>
    </row>
    <row r="147" customFormat="false" ht="13" hidden="false" customHeight="false" outlineLevel="0" collapsed="false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10"/>
      <c r="O147" s="10"/>
      <c r="P147" s="10"/>
      <c r="Q147" s="9"/>
    </row>
    <row r="148" customFormat="false" ht="13" hidden="false" customHeight="false" outlineLevel="0" collapsed="false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10"/>
      <c r="O148" s="10"/>
      <c r="P148" s="10"/>
      <c r="Q148" s="9"/>
    </row>
    <row r="149" customFormat="false" ht="13" hidden="false" customHeight="false" outlineLevel="0" collapsed="false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10"/>
      <c r="O149" s="10"/>
      <c r="P149" s="10"/>
      <c r="Q149" s="9"/>
    </row>
    <row r="150" customFormat="false" ht="13" hidden="false" customHeight="false" outlineLevel="0" collapsed="false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10"/>
      <c r="O150" s="10"/>
      <c r="P150" s="10"/>
      <c r="Q150" s="9"/>
    </row>
    <row r="151" customFormat="false" ht="13" hidden="false" customHeight="false" outlineLevel="0" collapsed="false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10"/>
      <c r="O151" s="10"/>
      <c r="P151" s="10"/>
      <c r="Q151" s="9"/>
    </row>
    <row r="152" customFormat="false" ht="13" hidden="false" customHeight="false" outlineLevel="0" collapsed="false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10"/>
      <c r="O152" s="10"/>
      <c r="P152" s="10"/>
      <c r="Q152" s="9"/>
    </row>
    <row r="153" customFormat="false" ht="13" hidden="false" customHeight="false" outlineLevel="0" collapsed="false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10"/>
      <c r="O153" s="10"/>
      <c r="P153" s="10"/>
      <c r="Q153" s="9"/>
    </row>
    <row r="154" customFormat="false" ht="13" hidden="false" customHeight="false" outlineLevel="0" collapsed="false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10"/>
      <c r="O154" s="10"/>
      <c r="P154" s="10"/>
      <c r="Q154" s="9"/>
    </row>
    <row r="155" customFormat="false" ht="13" hidden="false" customHeight="false" outlineLevel="0" collapsed="false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10"/>
      <c r="O155" s="10"/>
      <c r="P155" s="10"/>
      <c r="Q155" s="9"/>
    </row>
    <row r="156" customFormat="false" ht="13" hidden="false" customHeight="false" outlineLevel="0" collapsed="false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10"/>
      <c r="O156" s="10"/>
      <c r="P156" s="10"/>
      <c r="Q156" s="9"/>
    </row>
    <row r="157" customFormat="false" ht="13" hidden="false" customHeight="false" outlineLevel="0" collapsed="false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10"/>
      <c r="O157" s="10"/>
      <c r="P157" s="10"/>
      <c r="Q157" s="9"/>
    </row>
    <row r="158" customFormat="false" ht="13" hidden="false" customHeight="false" outlineLevel="0" collapsed="false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10"/>
      <c r="O158" s="10"/>
      <c r="P158" s="10"/>
      <c r="Q158" s="9"/>
    </row>
    <row r="159" customFormat="false" ht="13" hidden="false" customHeight="false" outlineLevel="0" collapsed="false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10"/>
      <c r="O159" s="10"/>
      <c r="P159" s="10"/>
      <c r="Q159" s="9"/>
    </row>
    <row r="160" customFormat="false" ht="13" hidden="false" customHeight="false" outlineLevel="0" collapsed="false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0"/>
      <c r="O160" s="10"/>
      <c r="P160" s="10"/>
      <c r="Q160" s="9"/>
    </row>
    <row r="161" customFormat="false" ht="13" hidden="false" customHeight="false" outlineLevel="0" collapsed="false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10"/>
      <c r="O161" s="10"/>
      <c r="P161" s="10"/>
      <c r="Q161" s="9"/>
    </row>
    <row r="162" customFormat="false" ht="13" hidden="false" customHeight="false" outlineLevel="0" collapsed="false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10"/>
      <c r="O162" s="10"/>
      <c r="P162" s="10"/>
      <c r="Q162" s="9"/>
    </row>
    <row r="163" customFormat="false" ht="13" hidden="false" customHeight="false" outlineLevel="0" collapsed="false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10"/>
      <c r="O163" s="10"/>
      <c r="P163" s="10"/>
      <c r="Q163" s="9"/>
    </row>
    <row r="164" customFormat="false" ht="13" hidden="false" customHeight="false" outlineLevel="0" collapsed="false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10"/>
      <c r="O164" s="10"/>
      <c r="P164" s="10"/>
      <c r="Q164" s="9"/>
    </row>
    <row r="165" customFormat="false" ht="13" hidden="false" customHeight="false" outlineLevel="0" collapsed="false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0"/>
      <c r="O165" s="10"/>
      <c r="P165" s="10"/>
      <c r="Q165" s="9"/>
    </row>
    <row r="166" customFormat="false" ht="13" hidden="false" customHeight="false" outlineLevel="0" collapsed="false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10"/>
      <c r="O166" s="10"/>
      <c r="P166" s="10"/>
      <c r="Q166" s="9"/>
    </row>
    <row r="167" customFormat="false" ht="13" hidden="false" customHeight="false" outlineLevel="0" collapsed="false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10"/>
      <c r="O167" s="10"/>
      <c r="P167" s="10"/>
      <c r="Q167" s="9"/>
    </row>
    <row r="168" customFormat="false" ht="13" hidden="false" customHeight="false" outlineLevel="0" collapsed="false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10"/>
      <c r="O168" s="10"/>
      <c r="P168" s="10"/>
      <c r="Q168" s="9"/>
    </row>
    <row r="169" customFormat="false" ht="13" hidden="false" customHeight="false" outlineLevel="0" collapsed="false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10"/>
      <c r="O169" s="10"/>
      <c r="P169" s="10"/>
      <c r="Q169" s="9"/>
    </row>
    <row r="170" customFormat="false" ht="13" hidden="false" customHeight="false" outlineLevel="0" collapsed="false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10"/>
      <c r="O170" s="10"/>
      <c r="P170" s="10"/>
      <c r="Q170" s="9"/>
    </row>
    <row r="171" customFormat="false" ht="13" hidden="false" customHeight="false" outlineLevel="0" collapsed="false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10"/>
      <c r="O171" s="10"/>
      <c r="P171" s="10"/>
      <c r="Q171" s="9"/>
    </row>
    <row r="172" customFormat="false" ht="13" hidden="false" customHeight="false" outlineLevel="0" collapsed="false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10"/>
      <c r="O172" s="10"/>
      <c r="P172" s="10"/>
      <c r="Q172" s="9"/>
    </row>
    <row r="173" customFormat="false" ht="13" hidden="false" customHeight="false" outlineLevel="0" collapsed="false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10"/>
      <c r="O173" s="10"/>
      <c r="P173" s="10"/>
      <c r="Q173" s="9"/>
    </row>
    <row r="174" customFormat="false" ht="13" hidden="false" customHeight="false" outlineLevel="0" collapsed="false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10"/>
      <c r="O174" s="10"/>
      <c r="P174" s="10"/>
      <c r="Q174" s="9"/>
    </row>
    <row r="175" customFormat="false" ht="13" hidden="false" customHeight="false" outlineLevel="0" collapsed="false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10"/>
      <c r="O175" s="10"/>
      <c r="P175" s="10"/>
      <c r="Q175" s="9"/>
    </row>
    <row r="176" customFormat="false" ht="13" hidden="false" customHeight="false" outlineLevel="0" collapsed="false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10"/>
      <c r="O176" s="10"/>
      <c r="P176" s="10"/>
      <c r="Q176" s="9"/>
    </row>
    <row r="177" customFormat="false" ht="13" hidden="false" customHeight="false" outlineLevel="0" collapsed="false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10"/>
      <c r="O177" s="10"/>
      <c r="P177" s="10"/>
      <c r="Q177" s="9"/>
    </row>
    <row r="178" customFormat="false" ht="13" hidden="false" customHeight="false" outlineLevel="0" collapsed="false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10"/>
      <c r="O178" s="10"/>
      <c r="P178" s="10"/>
      <c r="Q178" s="9"/>
    </row>
    <row r="179" customFormat="false" ht="13" hidden="false" customHeight="false" outlineLevel="0" collapsed="false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0"/>
      <c r="O179" s="10"/>
      <c r="P179" s="10"/>
      <c r="Q179" s="9"/>
    </row>
    <row r="180" customFormat="false" ht="13" hidden="false" customHeight="false" outlineLevel="0" collapsed="false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10"/>
      <c r="O180" s="10"/>
      <c r="P180" s="10"/>
      <c r="Q180" s="9"/>
    </row>
    <row r="181" customFormat="false" ht="13" hidden="false" customHeight="false" outlineLevel="0" collapsed="false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10"/>
      <c r="O181" s="10"/>
      <c r="P181" s="10"/>
      <c r="Q181" s="9"/>
    </row>
    <row r="182" customFormat="false" ht="13" hidden="false" customHeight="false" outlineLevel="0" collapsed="false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10"/>
      <c r="O182" s="10"/>
      <c r="P182" s="10"/>
      <c r="Q182" s="9"/>
    </row>
    <row r="183" customFormat="false" ht="13" hidden="false" customHeight="false" outlineLevel="0" collapsed="false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10"/>
      <c r="O183" s="10"/>
      <c r="P183" s="10"/>
      <c r="Q183" s="9"/>
    </row>
    <row r="184" customFormat="false" ht="13" hidden="false" customHeight="false" outlineLevel="0" collapsed="false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10"/>
      <c r="O184" s="10"/>
      <c r="P184" s="10"/>
      <c r="Q184" s="9"/>
    </row>
    <row r="185" customFormat="false" ht="13" hidden="false" customHeight="false" outlineLevel="0" collapsed="false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10"/>
      <c r="O185" s="10"/>
      <c r="P185" s="10"/>
      <c r="Q185" s="9"/>
    </row>
    <row r="186" customFormat="false" ht="13" hidden="false" customHeight="false" outlineLevel="0" collapsed="false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10"/>
      <c r="O186" s="10"/>
      <c r="P186" s="10"/>
      <c r="Q186" s="9"/>
    </row>
    <row r="187" customFormat="false" ht="13" hidden="false" customHeight="false" outlineLevel="0" collapsed="false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10"/>
      <c r="O187" s="10"/>
      <c r="P187" s="10"/>
      <c r="Q187" s="9"/>
    </row>
    <row r="188" customFormat="false" ht="13" hidden="false" customHeight="false" outlineLevel="0" collapsed="false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10"/>
      <c r="O188" s="10"/>
      <c r="P188" s="10"/>
      <c r="Q188" s="9"/>
    </row>
    <row r="189" customFormat="false" ht="13" hidden="false" customHeight="false" outlineLevel="0" collapsed="false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10"/>
      <c r="O189" s="10"/>
      <c r="P189" s="10"/>
      <c r="Q189" s="9"/>
    </row>
    <row r="190" customFormat="false" ht="14" hidden="true" customHeight="false" outlineLevel="0" collapsed="false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34" t="s">
        <v>27</v>
      </c>
      <c r="N190" s="35"/>
      <c r="O190" s="35"/>
      <c r="P190" s="35"/>
      <c r="Q190" s="36"/>
    </row>
    <row r="191" customFormat="false" ht="13" hidden="true" customHeight="false" outlineLevel="0" collapsed="false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37"/>
      <c r="N191" s="38"/>
      <c r="O191" s="38"/>
      <c r="P191" s="38"/>
      <c r="Q191" s="39"/>
    </row>
    <row r="192" customFormat="false" ht="13" hidden="true" customHeight="false" outlineLevel="0" collapsed="false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37" t="n">
        <v>1</v>
      </c>
      <c r="N192" s="38" t="s">
        <v>28</v>
      </c>
      <c r="O192" s="38" t="n">
        <f aca="false">IF(ISNA(MATCH(PROPER(LEFT(E8,3)),Q192:Q203,0)),1,MATCH(PROPER(LEFT(E8,3)),Q192:Q203,0))</f>
        <v>1</v>
      </c>
      <c r="P192" s="38"/>
      <c r="Q192" s="39" t="s">
        <v>28</v>
      </c>
    </row>
    <row r="193" customFormat="false" ht="13" hidden="true" customHeight="false" outlineLevel="0" collapsed="false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37" t="n">
        <v>2</v>
      </c>
      <c r="N193" s="38" t="s">
        <v>29</v>
      </c>
      <c r="O193" s="38" t="n">
        <f aca="false">IF(O192=12,1,O192+1)</f>
        <v>2</v>
      </c>
      <c r="P193" s="38"/>
      <c r="Q193" s="39" t="s">
        <v>29</v>
      </c>
    </row>
    <row r="194" customFormat="false" ht="13" hidden="true" customHeight="false" outlineLevel="0" collapsed="false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37" t="n">
        <v>3</v>
      </c>
      <c r="N194" s="38" t="s">
        <v>30</v>
      </c>
      <c r="O194" s="38" t="n">
        <f aca="false">IF(O193=12,1,O193+1)</f>
        <v>3</v>
      </c>
      <c r="P194" s="38"/>
      <c r="Q194" s="39" t="s">
        <v>30</v>
      </c>
    </row>
    <row r="195" customFormat="false" ht="13" hidden="true" customHeight="false" outlineLevel="0" collapsed="false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37" t="n">
        <v>4</v>
      </c>
      <c r="N195" s="38" t="s">
        <v>31</v>
      </c>
      <c r="O195" s="38" t="n">
        <f aca="false">IF(O194=12,1,O194+1)</f>
        <v>4</v>
      </c>
      <c r="P195" s="38"/>
      <c r="Q195" s="39" t="s">
        <v>31</v>
      </c>
    </row>
    <row r="196" customFormat="false" ht="13" hidden="true" customHeight="false" outlineLevel="0" collapsed="false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37" t="n">
        <v>5</v>
      </c>
      <c r="N196" s="38" t="s">
        <v>32</v>
      </c>
      <c r="O196" s="38" t="n">
        <f aca="false">IF(O195=12,1,O195+1)</f>
        <v>5</v>
      </c>
      <c r="P196" s="38"/>
      <c r="Q196" s="39" t="s">
        <v>32</v>
      </c>
    </row>
    <row r="197" customFormat="false" ht="13" hidden="true" customHeight="false" outlineLevel="0" collapsed="false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37" t="n">
        <v>6</v>
      </c>
      <c r="N197" s="38" t="s">
        <v>33</v>
      </c>
      <c r="O197" s="38" t="n">
        <f aca="false">IF(O196=12,1,O196+1)</f>
        <v>6</v>
      </c>
      <c r="P197" s="38"/>
      <c r="Q197" s="39" t="s">
        <v>33</v>
      </c>
    </row>
    <row r="198" customFormat="false" ht="13" hidden="true" customHeight="false" outlineLevel="0" collapsed="false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37" t="n">
        <v>7</v>
      </c>
      <c r="N198" s="38" t="s">
        <v>34</v>
      </c>
      <c r="O198" s="38" t="n">
        <f aca="false">IF(O197=12,1,O197+1)</f>
        <v>7</v>
      </c>
      <c r="P198" s="38"/>
      <c r="Q198" s="39" t="s">
        <v>34</v>
      </c>
    </row>
    <row r="199" customFormat="false" ht="13" hidden="true" customHeight="false" outlineLevel="0" collapsed="false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37" t="n">
        <v>8</v>
      </c>
      <c r="N199" s="38" t="s">
        <v>35</v>
      </c>
      <c r="O199" s="38" t="n">
        <f aca="false">IF(O198=12,1,O198+1)</f>
        <v>8</v>
      </c>
      <c r="P199" s="38"/>
      <c r="Q199" s="39" t="s">
        <v>35</v>
      </c>
    </row>
    <row r="200" customFormat="false" ht="13" hidden="true" customHeight="false" outlineLevel="0" collapsed="false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37" t="n">
        <v>9</v>
      </c>
      <c r="N200" s="38" t="s">
        <v>36</v>
      </c>
      <c r="O200" s="38" t="n">
        <f aca="false">IF(O199=12,1,O199+1)</f>
        <v>9</v>
      </c>
      <c r="P200" s="38"/>
      <c r="Q200" s="39" t="s">
        <v>36</v>
      </c>
    </row>
    <row r="201" customFormat="false" ht="13" hidden="true" customHeight="false" outlineLevel="0" collapsed="false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37" t="n">
        <v>10</v>
      </c>
      <c r="N201" s="38" t="s">
        <v>37</v>
      </c>
      <c r="O201" s="38" t="n">
        <f aca="false">IF(O200=12,1,O200+1)</f>
        <v>10</v>
      </c>
      <c r="P201" s="38"/>
      <c r="Q201" s="39" t="s">
        <v>37</v>
      </c>
    </row>
    <row r="202" customFormat="false" ht="13" hidden="true" customHeight="false" outlineLevel="0" collapsed="false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37" t="n">
        <v>11</v>
      </c>
      <c r="N202" s="38" t="s">
        <v>38</v>
      </c>
      <c r="O202" s="38" t="n">
        <f aca="false">IF(O201=12,1,O201+1)</f>
        <v>11</v>
      </c>
      <c r="P202" s="38"/>
      <c r="Q202" s="39" t="s">
        <v>38</v>
      </c>
    </row>
    <row r="203" customFormat="false" ht="13" hidden="true" customHeight="false" outlineLevel="0" collapsed="false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37" t="n">
        <v>12</v>
      </c>
      <c r="N203" s="38" t="s">
        <v>39</v>
      </c>
      <c r="O203" s="38" t="n">
        <f aca="false">IF(O202=12,1,O202+1)</f>
        <v>12</v>
      </c>
      <c r="P203" s="38"/>
      <c r="Q203" s="39" t="s">
        <v>39</v>
      </c>
    </row>
    <row r="204" customFormat="false" ht="13" hidden="true" customHeight="false" outlineLevel="0" collapsed="false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37"/>
      <c r="N204" s="38"/>
      <c r="O204" s="38"/>
      <c r="P204" s="38"/>
      <c r="Q204" s="39"/>
    </row>
    <row r="205" customFormat="false" ht="13" hidden="true" customHeight="false" outlineLevel="0" collapsed="false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40" t="n">
        <f aca="false">IF(C12="Jan",24,MATCH("Jan",C12:C23,0)+11)</f>
        <v>24</v>
      </c>
      <c r="N205" s="38" t="n">
        <f aca="false">Q208-M205</f>
        <v>-24</v>
      </c>
      <c r="O205" s="38"/>
      <c r="P205" s="38"/>
      <c r="Q205" s="39"/>
    </row>
    <row r="206" customFormat="false" ht="13" hidden="true" customHeight="false" outlineLevel="0" collapsed="false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37" t="n">
        <f aca="false">MIN(Q$208,M205+12)</f>
        <v>0</v>
      </c>
      <c r="N206" s="38" t="n">
        <f aca="false">Q208-M206</f>
        <v>0</v>
      </c>
      <c r="O206" s="38"/>
      <c r="P206" s="38"/>
      <c r="Q206" s="39"/>
    </row>
    <row r="207" customFormat="false" ht="13" hidden="true" customHeight="false" outlineLevel="0" collapsed="false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37" t="n">
        <f aca="false">MIN(Q$208,M206+12)</f>
        <v>0</v>
      </c>
      <c r="N207" s="38" t="n">
        <f aca="false">Q208-M207</f>
        <v>0</v>
      </c>
      <c r="O207" s="38"/>
      <c r="P207" s="38"/>
      <c r="Q207" s="39"/>
    </row>
    <row r="208" customFormat="false" ht="13" hidden="true" customHeight="false" outlineLevel="0" collapsed="false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37" t="n">
        <f aca="false">MIN(Q$208,M207+12)</f>
        <v>0</v>
      </c>
      <c r="N208" s="38" t="n">
        <f aca="false">Q208-M208</f>
        <v>0</v>
      </c>
      <c r="O208" s="38"/>
      <c r="P208" s="38" t="s">
        <v>40</v>
      </c>
      <c r="Q208" s="39" t="n">
        <f aca="false">E6*12</f>
        <v>0</v>
      </c>
    </row>
    <row r="209" customFormat="false" ht="13" hidden="true" customHeight="false" outlineLevel="0" collapsed="false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37" t="n">
        <f aca="false">MIN(Q$208,M208+12)</f>
        <v>0</v>
      </c>
      <c r="N209" s="38" t="n">
        <f aca="false">Q208-M209</f>
        <v>0</v>
      </c>
      <c r="O209" s="38"/>
      <c r="P209" s="38" t="s">
        <v>41</v>
      </c>
      <c r="Q209" s="41" t="n">
        <f aca="false">E7</f>
        <v>0</v>
      </c>
    </row>
    <row r="210" customFormat="false" ht="13" hidden="true" customHeight="false" outlineLevel="0" collapsed="false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37" t="n">
        <f aca="false">MIN(Q$208,M209+12)</f>
        <v>0</v>
      </c>
      <c r="N210" s="38" t="n">
        <f aca="false">Q208-M210</f>
        <v>0</v>
      </c>
      <c r="O210" s="38"/>
      <c r="P210" s="38" t="s">
        <v>42</v>
      </c>
      <c r="Q210" s="39" t="n">
        <f aca="false">Q208/12</f>
        <v>0</v>
      </c>
    </row>
    <row r="211" customFormat="false" ht="13" hidden="true" customHeight="false" outlineLevel="0" collapsed="false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37" t="n">
        <f aca="false">MIN(Q$208,M210+12)</f>
        <v>0</v>
      </c>
      <c r="N211" s="38" t="n">
        <f aca="false">Q208-M211</f>
        <v>0</v>
      </c>
      <c r="O211" s="38"/>
      <c r="P211" s="38" t="s">
        <v>43</v>
      </c>
      <c r="Q211" s="41" t="str">
        <f aca="false">IF(E7,Q210+Q209-IF(PROPER(LEFT(C12,3))="Jan",1,0),"")</f>
        <v/>
      </c>
    </row>
    <row r="212" customFormat="false" ht="13" hidden="true" customHeight="false" outlineLevel="0" collapsed="false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37" t="n">
        <f aca="false">MIN(Q$208,M211+12)</f>
        <v>0</v>
      </c>
      <c r="N212" s="38" t="n">
        <f aca="false">Q208-M212</f>
        <v>0</v>
      </c>
      <c r="O212" s="38"/>
      <c r="P212" s="38" t="s">
        <v>44</v>
      </c>
      <c r="Q212" s="39" t="n">
        <f aca="false">O203</f>
        <v>12</v>
      </c>
    </row>
    <row r="213" customFormat="false" ht="13" hidden="true" customHeight="false" outlineLevel="0" collapsed="false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37" t="n">
        <f aca="false">MIN(Q$208,M212+12)</f>
        <v>0</v>
      </c>
      <c r="N213" s="38" t="n">
        <f aca="false">Q208-M213</f>
        <v>0</v>
      </c>
      <c r="O213" s="38"/>
      <c r="P213" s="38"/>
      <c r="Q213" s="39"/>
    </row>
    <row r="214" customFormat="false" ht="13" hidden="true" customHeight="false" outlineLevel="0" collapsed="false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37" t="n">
        <f aca="false">MIN(Q$208,M213+12)</f>
        <v>0</v>
      </c>
      <c r="N214" s="38" t="n">
        <f aca="false">Q208-M214</f>
        <v>0</v>
      </c>
      <c r="O214" s="38"/>
      <c r="P214" s="38"/>
      <c r="Q214" s="39"/>
    </row>
    <row r="215" customFormat="false" ht="13" hidden="true" customHeight="false" outlineLevel="0" collapsed="false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37" t="n">
        <f aca="false">MIN(Q$208,M214+12)</f>
        <v>0</v>
      </c>
      <c r="N215" s="38" t="n">
        <f aca="false">Q208-M215</f>
        <v>0</v>
      </c>
      <c r="O215" s="38"/>
      <c r="P215" s="38"/>
      <c r="Q215" s="39"/>
    </row>
    <row r="216" customFormat="false" ht="13" hidden="true" customHeight="false" outlineLevel="0" collapsed="false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37" t="n">
        <f aca="false">MIN(Q$208,M215+12)</f>
        <v>0</v>
      </c>
      <c r="N216" s="38" t="n">
        <f aca="false">Q208-M216</f>
        <v>0</v>
      </c>
      <c r="O216" s="38"/>
      <c r="P216" s="38"/>
      <c r="Q216" s="39"/>
    </row>
    <row r="217" customFormat="false" ht="13" hidden="true" customHeight="false" outlineLevel="0" collapsed="false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37" t="n">
        <f aca="false">MIN(Q$208,M216+12)</f>
        <v>0</v>
      </c>
      <c r="N217" s="38" t="n">
        <f aca="false">Q208-M217</f>
        <v>0</v>
      </c>
      <c r="O217" s="38"/>
      <c r="P217" s="38"/>
      <c r="Q217" s="39"/>
    </row>
    <row r="218" customFormat="false" ht="13" hidden="true" customHeight="false" outlineLevel="0" collapsed="false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37" t="n">
        <f aca="false">MIN(Q$208,M217+12)</f>
        <v>0</v>
      </c>
      <c r="N218" s="38" t="n">
        <f aca="false">Q208-M218</f>
        <v>0</v>
      </c>
      <c r="O218" s="38"/>
      <c r="P218" s="38"/>
      <c r="Q218" s="39"/>
    </row>
    <row r="219" customFormat="false" ht="13" hidden="true" customHeight="false" outlineLevel="0" collapsed="false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37" t="n">
        <f aca="false">MIN(Q$208,M218+12)</f>
        <v>0</v>
      </c>
      <c r="N219" s="38" t="n">
        <f aca="false">Q208-M219</f>
        <v>0</v>
      </c>
      <c r="O219" s="38"/>
      <c r="P219" s="38"/>
      <c r="Q219" s="39"/>
    </row>
    <row r="220" customFormat="false" ht="13" hidden="true" customHeight="false" outlineLevel="0" collapsed="false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37" t="n">
        <f aca="false">MIN(Q$208,M219+12)</f>
        <v>0</v>
      </c>
      <c r="N220" s="38" t="n">
        <f aca="false">Q208-M220</f>
        <v>0</v>
      </c>
      <c r="O220" s="38"/>
      <c r="P220" s="38"/>
      <c r="Q220" s="39"/>
    </row>
    <row r="221" customFormat="false" ht="13" hidden="true" customHeight="false" outlineLevel="0" collapsed="false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37" t="n">
        <f aca="false">MIN(Q$208,M220+12)</f>
        <v>0</v>
      </c>
      <c r="N221" s="38" t="n">
        <f aca="false">Q208-M221</f>
        <v>0</v>
      </c>
      <c r="O221" s="38"/>
      <c r="P221" s="38"/>
      <c r="Q221" s="39"/>
    </row>
    <row r="222" customFormat="false" ht="13" hidden="true" customHeight="false" outlineLevel="0" collapsed="false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37" t="n">
        <f aca="false">MIN(Q$208,M221+12)</f>
        <v>0</v>
      </c>
      <c r="N222" s="38" t="n">
        <f aca="false">Q208-M222</f>
        <v>0</v>
      </c>
      <c r="O222" s="38"/>
      <c r="P222" s="38"/>
      <c r="Q222" s="39"/>
    </row>
    <row r="223" customFormat="false" ht="13" hidden="true" customHeight="false" outlineLevel="0" collapsed="false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37" t="n">
        <f aca="false">MIN(Q$208,M222+12)</f>
        <v>0</v>
      </c>
      <c r="N223" s="38" t="n">
        <f aca="false">Q208-M223</f>
        <v>0</v>
      </c>
      <c r="O223" s="38"/>
      <c r="P223" s="38"/>
      <c r="Q223" s="39"/>
    </row>
    <row r="224" customFormat="false" ht="13" hidden="true" customHeight="false" outlineLevel="0" collapsed="false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37" t="n">
        <f aca="false">MIN(Q$208,M223+12)</f>
        <v>0</v>
      </c>
      <c r="N224" s="38" t="n">
        <f aca="false">Q208-M224</f>
        <v>0</v>
      </c>
      <c r="O224" s="38"/>
      <c r="P224" s="38"/>
      <c r="Q224" s="39"/>
    </row>
    <row r="225" customFormat="false" ht="13" hidden="true" customHeight="false" outlineLevel="0" collapsed="false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37" t="n">
        <f aca="false">MIN(Q$208,M224+12)</f>
        <v>0</v>
      </c>
      <c r="N225" s="38" t="n">
        <f aca="false">Q208-M225</f>
        <v>0</v>
      </c>
      <c r="O225" s="38"/>
      <c r="P225" s="38"/>
      <c r="Q225" s="39"/>
    </row>
    <row r="226" customFormat="false" ht="13" hidden="true" customHeight="false" outlineLevel="0" collapsed="false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37" t="n">
        <f aca="false">MIN(Q$208,M225+12)</f>
        <v>0</v>
      </c>
      <c r="N226" s="38" t="n">
        <f aca="false">Q208-M226</f>
        <v>0</v>
      </c>
      <c r="O226" s="38"/>
      <c r="P226" s="38"/>
      <c r="Q226" s="39"/>
    </row>
    <row r="227" customFormat="false" ht="13" hidden="true" customHeight="false" outlineLevel="0" collapsed="false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37" t="n">
        <f aca="false">MIN(Q$208,M226+12)</f>
        <v>0</v>
      </c>
      <c r="N227" s="38" t="n">
        <f aca="false">Q208-M227</f>
        <v>0</v>
      </c>
      <c r="O227" s="38"/>
      <c r="P227" s="38"/>
      <c r="Q227" s="39"/>
    </row>
    <row r="228" customFormat="false" ht="13" hidden="true" customHeight="false" outlineLevel="0" collapsed="false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37" t="n">
        <f aca="false">MIN(Q$208,M227+12)</f>
        <v>0</v>
      </c>
      <c r="N228" s="38" t="n">
        <f aca="false">Q208-M228</f>
        <v>0</v>
      </c>
      <c r="O228" s="38"/>
      <c r="P228" s="38"/>
      <c r="Q228" s="39"/>
    </row>
    <row r="229" customFormat="false" ht="13" hidden="true" customHeight="false" outlineLevel="0" collapsed="false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37" t="n">
        <f aca="false">MIN(Q$208,M228+12)</f>
        <v>0</v>
      </c>
      <c r="N229" s="38" t="n">
        <f aca="false">Q208-M229</f>
        <v>0</v>
      </c>
      <c r="O229" s="38"/>
      <c r="P229" s="38"/>
      <c r="Q229" s="39"/>
    </row>
    <row r="230" customFormat="false" ht="13" hidden="true" customHeight="false" outlineLevel="0" collapsed="false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37" t="n">
        <f aca="false">MIN(Q$208,M229+12)</f>
        <v>0</v>
      </c>
      <c r="N230" s="38" t="n">
        <f aca="false">Q208-M230</f>
        <v>0</v>
      </c>
      <c r="O230" s="38"/>
      <c r="P230" s="38"/>
      <c r="Q230" s="39"/>
    </row>
    <row r="231" customFormat="false" ht="13" hidden="true" customHeight="false" outlineLevel="0" collapsed="false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37" t="n">
        <f aca="false">MIN(Q$208,M230+12)</f>
        <v>0</v>
      </c>
      <c r="N231" s="38" t="n">
        <f aca="false">Q208-M231</f>
        <v>0</v>
      </c>
      <c r="O231" s="38"/>
      <c r="P231" s="38"/>
      <c r="Q231" s="39"/>
    </row>
    <row r="232" customFormat="false" ht="13" hidden="true" customHeight="false" outlineLevel="0" collapsed="false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37" t="n">
        <f aca="false">MIN(Q$208,M231+12)</f>
        <v>0</v>
      </c>
      <c r="N232" s="38" t="n">
        <f aca="false">Q208-M232</f>
        <v>0</v>
      </c>
      <c r="O232" s="38"/>
      <c r="P232" s="38"/>
      <c r="Q232" s="39"/>
    </row>
    <row r="233" customFormat="false" ht="13" hidden="true" customHeight="false" outlineLevel="0" collapsed="false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37" t="n">
        <f aca="false">MIN(Q$208,M232+12)</f>
        <v>0</v>
      </c>
      <c r="N233" s="38" t="n">
        <f aca="false">Q208-M233</f>
        <v>0</v>
      </c>
      <c r="O233" s="38"/>
      <c r="P233" s="38"/>
      <c r="Q233" s="39"/>
    </row>
    <row r="234" customFormat="false" ht="14" hidden="true" customHeight="false" outlineLevel="0" collapsed="false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42" t="n">
        <f aca="false">MIN(Q$208,M233+12)</f>
        <v>0</v>
      </c>
      <c r="N234" s="43" t="n">
        <f aca="false">Q208-M234</f>
        <v>0</v>
      </c>
      <c r="O234" s="43"/>
      <c r="P234" s="43"/>
      <c r="Q234" s="44"/>
    </row>
  </sheetData>
  <mergeCells count="14">
    <mergeCell ref="B3:E3"/>
    <mergeCell ref="G3:J3"/>
    <mergeCell ref="B4:D4"/>
    <mergeCell ref="G4:I4"/>
    <mergeCell ref="B5:D5"/>
    <mergeCell ref="G5:I5"/>
    <mergeCell ref="B6:D6"/>
    <mergeCell ref="G6:I6"/>
    <mergeCell ref="B7:D7"/>
    <mergeCell ref="G7:I7"/>
    <mergeCell ref="B8:D8"/>
    <mergeCell ref="G8:I8"/>
    <mergeCell ref="B10:J10"/>
    <mergeCell ref="B25:I25"/>
  </mergeCells>
  <printOptions headings="false" gridLines="false" gridLinesSet="true" horizontalCentered="true" verticalCentered="false"/>
  <pageMargins left="0.65" right="0.65" top="0.65" bottom="0.65" header="0.511805555555555" footer="0.511805555555555"/>
  <pageSetup paperSize="1" scale="8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/>
  <cols>
    <col collapsed="false" hidden="false" max="1" min="1" style="0" width="8.82142857142857"/>
    <col collapsed="false" hidden="false" max="257" min="2" style="45" width="8.82142857142857"/>
    <col collapsed="false" hidden="false" max="1025" min="258" style="0" width="8.82142857142857"/>
  </cols>
  <sheetData>
    <row r="1" customFormat="false" ht="12" hidden="false" customHeight="false" outlineLevel="0" collapsed="false">
      <c r="A1" s="0" t="s">
        <v>45</v>
      </c>
      <c r="B1" s="45" t="n">
        <f aca="false">FALSE()</f>
        <v>0</v>
      </c>
    </row>
    <row r="2" customFormat="false" ht="12" hidden="false" customHeight="false" outlineLevel="0" collapsed="false">
      <c r="A2" s="0" t="s">
        <v>46</v>
      </c>
      <c r="B2" s="45" t="n">
        <f aca="false">FALSE()</f>
        <v>0</v>
      </c>
    </row>
    <row r="3" customFormat="false" ht="12" hidden="false" customHeight="false" outlineLevel="0" collapsed="false">
      <c r="A3" s="0" t="s">
        <v>47</v>
      </c>
      <c r="B3" s="45" t="s">
        <v>48</v>
      </c>
    </row>
    <row r="4" customFormat="false" ht="12" hidden="false" customHeight="false" outlineLevel="0" collapsed="false">
      <c r="A4" s="0" t="s">
        <v>49</v>
      </c>
      <c r="B4" s="45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" footer="0.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1997-03-01T16:20:09Z</dcterms:created>
  <dc:creator>flad dog</dc:creator>
  <dc:language>en-IN</dc:language>
  <cp:lastPrinted>2004-04-21T22:08:50Z</cp:lastPrinted>
  <dcterms:modified xsi:type="dcterms:W3CDTF">2016-11-15T10:40:26Z</dcterms:modified>
  <cp:revision>1</cp:revision>
  <dc:title>Mortgage amortization schedule</dc:title>
</cp:coreProperties>
</file>